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동기화\강한주\서산 work1\시설M\수선업무\수선업무(강한주)\2018년 수선업무\치매안심요양병원\입찰준비\계약심사 조정내역서및 시방서\"/>
    </mc:Choice>
  </mc:AlternateContent>
  <bookViews>
    <workbookView xWindow="0" yWindow="0" windowWidth="28800" windowHeight="11850"/>
  </bookViews>
  <sheets>
    <sheet name="원가계산서" sheetId="3" r:id="rId1"/>
    <sheet name="공종별집계표" sheetId="8" r:id="rId2"/>
    <sheet name="공종별내역서" sheetId="7" r:id="rId3"/>
    <sheet name="일위대가목록" sheetId="6" r:id="rId4"/>
    <sheet name="Sheet1" sheetId="1" r:id="rId5"/>
  </sheets>
  <definedNames>
    <definedName name="_xlnm.Print_Area" localSheetId="2">공종별내역서!$A$1:$M$459</definedName>
    <definedName name="_xlnm.Print_Area" localSheetId="1">공종별집계표!$A$1:$M$27</definedName>
    <definedName name="_xlnm.Print_Area" localSheetId="3">일위대가목록!$A$1:$J$130</definedName>
    <definedName name="_xlnm.Print_Titles" localSheetId="2">공종별내역서!$1:$3</definedName>
    <definedName name="_xlnm.Print_Titles" localSheetId="1">공종별집계표!$1:$4</definedName>
    <definedName name="_xlnm.Print_Titles" localSheetId="0">원가계산서!$1:$3</definedName>
    <definedName name="_xlnm.Print_Titles" localSheetId="3">일위대가목록!$1:$3</definedName>
  </definedNames>
  <calcPr calcId="152511" iterate="1"/>
</workbook>
</file>

<file path=xl/calcChain.xml><?xml version="1.0" encoding="utf-8"?>
<calcChain xmlns="http://schemas.openxmlformats.org/spreadsheetml/2006/main">
  <c r="H211" i="7" l="1"/>
  <c r="J327" i="7"/>
  <c r="H327" i="7"/>
  <c r="H326" i="7"/>
  <c r="J324" i="7"/>
  <c r="J323" i="7"/>
  <c r="H323" i="7"/>
  <c r="H322" i="7"/>
  <c r="J318" i="7"/>
  <c r="H318" i="7"/>
  <c r="H226" i="7"/>
  <c r="H225" i="7"/>
  <c r="J6" i="7"/>
  <c r="K437" i="7"/>
  <c r="F203" i="7"/>
  <c r="F201" i="7"/>
  <c r="F199" i="7"/>
  <c r="K298" i="7"/>
  <c r="K294" i="7"/>
  <c r="F206" i="7"/>
  <c r="K274" i="7"/>
  <c r="F211" i="7"/>
  <c r="F210" i="7"/>
  <c r="F272" i="7"/>
  <c r="K273" i="7"/>
  <c r="F222" i="7"/>
  <c r="F221" i="7"/>
  <c r="K150" i="7"/>
  <c r="K269" i="7"/>
  <c r="H319" i="7"/>
  <c r="J326" i="7"/>
  <c r="F325" i="7"/>
  <c r="F324" i="7"/>
  <c r="H324" i="7"/>
  <c r="F323" i="7"/>
  <c r="J322" i="7"/>
  <c r="H321" i="7"/>
  <c r="H227" i="7"/>
  <c r="J227" i="7"/>
  <c r="F226" i="7"/>
  <c r="J226" i="7"/>
  <c r="J224" i="7"/>
  <c r="H198" i="7"/>
  <c r="H197" i="7"/>
  <c r="J197" i="7"/>
  <c r="H33" i="7"/>
  <c r="H6" i="7"/>
  <c r="H437" i="7"/>
  <c r="H459" i="7" s="1"/>
  <c r="G26" i="8" s="1"/>
  <c r="H26" i="8" s="1"/>
  <c r="J437" i="7"/>
  <c r="J459" i="7" s="1"/>
  <c r="I26" i="8" s="1"/>
  <c r="J26" i="8" s="1"/>
  <c r="F413" i="7"/>
  <c r="H413" i="7"/>
  <c r="H435" i="7" s="1"/>
  <c r="G25" i="8" s="1"/>
  <c r="H25" i="8" s="1"/>
  <c r="J413" i="7"/>
  <c r="J435" i="7" s="1"/>
  <c r="I25" i="8" s="1"/>
  <c r="J25" i="8" s="1"/>
  <c r="K413" i="7"/>
  <c r="F389" i="7"/>
  <c r="F411" i="7" s="1"/>
  <c r="E24" i="8" s="1"/>
  <c r="H389" i="7"/>
  <c r="H411" i="7" s="1"/>
  <c r="G24" i="8" s="1"/>
  <c r="H24" i="8" s="1"/>
  <c r="G23" i="8" s="1"/>
  <c r="H23" i="8" s="1"/>
  <c r="J389" i="7"/>
  <c r="J411" i="7" s="1"/>
  <c r="I24" i="8" s="1"/>
  <c r="J24" i="8" s="1"/>
  <c r="I23" i="8" s="1"/>
  <c r="J23" i="8" s="1"/>
  <c r="K389" i="7"/>
  <c r="F365" i="7"/>
  <c r="H365" i="7"/>
  <c r="H387" i="7" s="1"/>
  <c r="G22" i="8" s="1"/>
  <c r="H22" i="8" s="1"/>
  <c r="J365" i="7"/>
  <c r="J387" i="7" s="1"/>
  <c r="I22" i="8" s="1"/>
  <c r="J22" i="8" s="1"/>
  <c r="K365" i="7"/>
  <c r="F342" i="7"/>
  <c r="H342" i="7"/>
  <c r="J342" i="7"/>
  <c r="K342" i="7"/>
  <c r="F341" i="7"/>
  <c r="H341" i="7"/>
  <c r="J341" i="7"/>
  <c r="K341" i="7"/>
  <c r="J325" i="7"/>
  <c r="J321" i="7"/>
  <c r="H303" i="7"/>
  <c r="J303" i="7"/>
  <c r="K303" i="7"/>
  <c r="F302" i="7"/>
  <c r="H302" i="7"/>
  <c r="J302" i="7"/>
  <c r="K302" i="7"/>
  <c r="F301" i="7"/>
  <c r="H301" i="7"/>
  <c r="J301" i="7"/>
  <c r="K301" i="7"/>
  <c r="F300" i="7"/>
  <c r="H300" i="7"/>
  <c r="J300" i="7"/>
  <c r="K300" i="7"/>
  <c r="F299" i="7"/>
  <c r="H299" i="7"/>
  <c r="J299" i="7"/>
  <c r="K299" i="7"/>
  <c r="H298" i="7"/>
  <c r="J298" i="7"/>
  <c r="F297" i="7"/>
  <c r="H297" i="7"/>
  <c r="J297" i="7"/>
  <c r="K297" i="7"/>
  <c r="F296" i="7"/>
  <c r="H296" i="7"/>
  <c r="J296" i="7"/>
  <c r="K296" i="7"/>
  <c r="F295" i="7"/>
  <c r="H295" i="7"/>
  <c r="J295" i="7"/>
  <c r="K295" i="7"/>
  <c r="H294" i="7"/>
  <c r="J294" i="7"/>
  <c r="F293" i="7"/>
  <c r="H293" i="7"/>
  <c r="J293" i="7"/>
  <c r="K293" i="7"/>
  <c r="F275" i="7"/>
  <c r="H275" i="7"/>
  <c r="J275" i="7"/>
  <c r="K275" i="7"/>
  <c r="H274" i="7"/>
  <c r="J274" i="7"/>
  <c r="F273" i="7"/>
  <c r="H273" i="7"/>
  <c r="J273" i="7"/>
  <c r="H272" i="7"/>
  <c r="J272" i="7"/>
  <c r="F271" i="7"/>
  <c r="H271" i="7"/>
  <c r="J271" i="7"/>
  <c r="K271" i="7"/>
  <c r="F270" i="7"/>
  <c r="H270" i="7"/>
  <c r="J270" i="7"/>
  <c r="K270" i="7"/>
  <c r="F269" i="7"/>
  <c r="H269" i="7"/>
  <c r="J269" i="7"/>
  <c r="J225" i="7"/>
  <c r="F223" i="7"/>
  <c r="H223" i="7"/>
  <c r="J223" i="7"/>
  <c r="K223" i="7"/>
  <c r="H222" i="7"/>
  <c r="J222" i="7"/>
  <c r="K222" i="7"/>
  <c r="H221" i="7"/>
  <c r="J221" i="7"/>
  <c r="K221" i="7"/>
  <c r="F213" i="7"/>
  <c r="H213" i="7"/>
  <c r="J213" i="7"/>
  <c r="K213" i="7"/>
  <c r="F212" i="7"/>
  <c r="H212" i="7"/>
  <c r="J212" i="7"/>
  <c r="K212" i="7"/>
  <c r="J211" i="7"/>
  <c r="K211" i="7"/>
  <c r="H210" i="7"/>
  <c r="J210" i="7"/>
  <c r="K210" i="7"/>
  <c r="F209" i="7"/>
  <c r="H209" i="7"/>
  <c r="J209" i="7"/>
  <c r="K209" i="7"/>
  <c r="F208" i="7"/>
  <c r="H208" i="7"/>
  <c r="J208" i="7"/>
  <c r="K208" i="7"/>
  <c r="H206" i="7"/>
  <c r="J206" i="7"/>
  <c r="K206" i="7"/>
  <c r="F205" i="7"/>
  <c r="H205" i="7"/>
  <c r="J205" i="7"/>
  <c r="K205" i="7"/>
  <c r="H203" i="7"/>
  <c r="J203" i="7"/>
  <c r="K203" i="7"/>
  <c r="F202" i="7"/>
  <c r="H202" i="7"/>
  <c r="J202" i="7"/>
  <c r="K202" i="7"/>
  <c r="H201" i="7"/>
  <c r="J201" i="7"/>
  <c r="K201" i="7"/>
  <c r="F200" i="7"/>
  <c r="H200" i="7"/>
  <c r="J200" i="7"/>
  <c r="K200" i="7"/>
  <c r="H199" i="7"/>
  <c r="J199" i="7"/>
  <c r="K199" i="7"/>
  <c r="H150" i="7"/>
  <c r="J150" i="7"/>
  <c r="J33" i="7"/>
  <c r="F29" i="7"/>
  <c r="H29" i="7"/>
  <c r="J29" i="7"/>
  <c r="K29" i="7"/>
  <c r="J319" i="7" l="1"/>
  <c r="F150" i="7"/>
  <c r="J217" i="7"/>
  <c r="K272" i="7"/>
  <c r="F294" i="7"/>
  <c r="F298" i="7"/>
  <c r="F437" i="7"/>
  <c r="F459" i="7" s="1"/>
  <c r="E26" i="8" s="1"/>
  <c r="K26" i="8" s="1"/>
  <c r="H217" i="7"/>
  <c r="J157" i="7"/>
  <c r="H216" i="7"/>
  <c r="F274" i="7"/>
  <c r="H157" i="7"/>
  <c r="H215" i="7"/>
  <c r="J363" i="7"/>
  <c r="I21" i="8" s="1"/>
  <c r="J21" i="8" s="1"/>
  <c r="J158" i="7"/>
  <c r="K318" i="7"/>
  <c r="L298" i="7"/>
  <c r="H158" i="7"/>
  <c r="J31" i="7"/>
  <c r="J198" i="7"/>
  <c r="L323" i="7"/>
  <c r="J315" i="7"/>
  <c r="I19" i="8" s="1"/>
  <c r="J19" i="8" s="1"/>
  <c r="J243" i="7"/>
  <c r="I16" i="8" s="1"/>
  <c r="J16" i="8" s="1"/>
  <c r="F318" i="7"/>
  <c r="L318" i="7" s="1"/>
  <c r="K226" i="7"/>
  <c r="K324" i="7"/>
  <c r="L294" i="7"/>
  <c r="K323" i="7"/>
  <c r="H214" i="7"/>
  <c r="H224" i="7"/>
  <c r="H243" i="7" s="1"/>
  <c r="G16" i="8" s="1"/>
  <c r="H16" i="8" s="1"/>
  <c r="H279" i="7"/>
  <c r="L300" i="7"/>
  <c r="L302" i="7"/>
  <c r="H278" i="7"/>
  <c r="H125" i="7"/>
  <c r="L297" i="7"/>
  <c r="L301" i="7"/>
  <c r="H277" i="7"/>
  <c r="H325" i="7"/>
  <c r="J5" i="7"/>
  <c r="J27" i="7" s="1"/>
  <c r="I7" i="8" s="1"/>
  <c r="J7" i="8" s="1"/>
  <c r="H32" i="7"/>
  <c r="J125" i="7"/>
  <c r="J218" i="7"/>
  <c r="H173" i="7"/>
  <c r="H218" i="7"/>
  <c r="L437" i="7"/>
  <c r="L459" i="7" s="1"/>
  <c r="L413" i="7"/>
  <c r="L435" i="7" s="1"/>
  <c r="F435" i="7"/>
  <c r="E25" i="8" s="1"/>
  <c r="L389" i="7"/>
  <c r="L411" i="7" s="1"/>
  <c r="F24" i="8"/>
  <c r="E23" i="8" s="1"/>
  <c r="F23" i="8" s="1"/>
  <c r="L23" i="8" s="1"/>
  <c r="K24" i="8"/>
  <c r="L365" i="7"/>
  <c r="L387" i="7" s="1"/>
  <c r="F387" i="7"/>
  <c r="E22" i="8" s="1"/>
  <c r="L342" i="7"/>
  <c r="F363" i="7"/>
  <c r="E21" i="8" s="1"/>
  <c r="F21" i="8" s="1"/>
  <c r="L341" i="7"/>
  <c r="H363" i="7"/>
  <c r="G21" i="8" s="1"/>
  <c r="H21" i="8" s="1"/>
  <c r="L325" i="7"/>
  <c r="L324" i="7"/>
  <c r="L303" i="7"/>
  <c r="L299" i="7"/>
  <c r="H315" i="7"/>
  <c r="G19" i="8" s="1"/>
  <c r="H19" i="8" s="1"/>
  <c r="L296" i="7"/>
  <c r="L295" i="7"/>
  <c r="F315" i="7"/>
  <c r="E19" i="8" s="1"/>
  <c r="F19" i="8" s="1"/>
  <c r="L293" i="7"/>
  <c r="L275" i="7"/>
  <c r="L274" i="7"/>
  <c r="L273" i="7"/>
  <c r="L272" i="7"/>
  <c r="L271" i="7"/>
  <c r="L270" i="7"/>
  <c r="L269" i="7"/>
  <c r="L226" i="7"/>
  <c r="L223" i="7"/>
  <c r="L222" i="7"/>
  <c r="L221" i="7"/>
  <c r="L213" i="7"/>
  <c r="L212" i="7"/>
  <c r="L211" i="7"/>
  <c r="L210" i="7"/>
  <c r="L209" i="7"/>
  <c r="L208" i="7"/>
  <c r="L206" i="7"/>
  <c r="L205" i="7"/>
  <c r="L203" i="7"/>
  <c r="L202" i="7"/>
  <c r="L201" i="7"/>
  <c r="L200" i="7"/>
  <c r="L199" i="7"/>
  <c r="L150" i="7"/>
  <c r="L29" i="7"/>
  <c r="J276" i="7"/>
  <c r="J245" i="7"/>
  <c r="H245" i="7"/>
  <c r="H127" i="7"/>
  <c r="H126" i="7"/>
  <c r="H102" i="7"/>
  <c r="H104" i="7"/>
  <c r="H101" i="7"/>
  <c r="J78" i="7"/>
  <c r="J77" i="7"/>
  <c r="J174" i="7"/>
  <c r="J175" i="7"/>
  <c r="H175" i="7"/>
  <c r="H174" i="7"/>
  <c r="J30" i="7"/>
  <c r="J32" i="7"/>
  <c r="H30" i="7"/>
  <c r="H31" i="7"/>
  <c r="H5" i="7"/>
  <c r="H27" i="7" s="1"/>
  <c r="G7" i="8" s="1"/>
  <c r="H7" i="8" s="1"/>
  <c r="H152" i="7"/>
  <c r="J247" i="7"/>
  <c r="J152" i="7"/>
  <c r="J279" i="7"/>
  <c r="L24" i="8"/>
  <c r="F26" i="8" l="1"/>
  <c r="L26" i="8" s="1"/>
  <c r="T26" i="8" s="1"/>
  <c r="E30" i="3" s="1"/>
  <c r="L21" i="8"/>
  <c r="K23" i="8"/>
  <c r="H195" i="7"/>
  <c r="G14" i="8" s="1"/>
  <c r="H14" i="8" s="1"/>
  <c r="H34" i="7"/>
  <c r="H204" i="7"/>
  <c r="H219" i="7" s="1"/>
  <c r="G15" i="8" s="1"/>
  <c r="H15" i="8" s="1"/>
  <c r="K217" i="7"/>
  <c r="F217" i="7"/>
  <c r="L217" i="7" s="1"/>
  <c r="H51" i="7"/>
  <c r="G8" i="8" s="1"/>
  <c r="H8" i="8" s="1"/>
  <c r="J99" i="7"/>
  <c r="I10" i="8" s="1"/>
  <c r="J10" i="8" s="1"/>
  <c r="H156" i="7"/>
  <c r="F216" i="7"/>
  <c r="H103" i="7"/>
  <c r="H159" i="7"/>
  <c r="H147" i="7"/>
  <c r="G12" i="8" s="1"/>
  <c r="H12" i="8" s="1"/>
  <c r="H317" i="7"/>
  <c r="L315" i="7"/>
  <c r="L363" i="7"/>
  <c r="K325" i="7"/>
  <c r="F214" i="7"/>
  <c r="F198" i="7"/>
  <c r="L198" i="7" s="1"/>
  <c r="K198" i="7"/>
  <c r="K224" i="7"/>
  <c r="F224" i="7"/>
  <c r="F277" i="7"/>
  <c r="K327" i="7"/>
  <c r="F327" i="7"/>
  <c r="L327" i="7" s="1"/>
  <c r="J246" i="7"/>
  <c r="J267" i="7" s="1"/>
  <c r="I17" i="8" s="1"/>
  <c r="J17" i="8" s="1"/>
  <c r="H320" i="7"/>
  <c r="K322" i="7"/>
  <c r="F322" i="7"/>
  <c r="L322" i="7" s="1"/>
  <c r="K326" i="7"/>
  <c r="F326" i="7"/>
  <c r="L326" i="7" s="1"/>
  <c r="F32" i="7"/>
  <c r="L32" i="7" s="1"/>
  <c r="K32" i="7"/>
  <c r="H123" i="7"/>
  <c r="G11" i="8" s="1"/>
  <c r="H11" i="8" s="1"/>
  <c r="J317" i="7"/>
  <c r="F278" i="7"/>
  <c r="F33" i="7"/>
  <c r="L33" i="7" s="1"/>
  <c r="K33" i="7"/>
  <c r="F215" i="7"/>
  <c r="K279" i="7"/>
  <c r="F279" i="7"/>
  <c r="L279" i="7" s="1"/>
  <c r="K321" i="7"/>
  <c r="F321" i="7"/>
  <c r="L321" i="7" s="1"/>
  <c r="J320" i="7"/>
  <c r="F158" i="7"/>
  <c r="L158" i="7" s="1"/>
  <c r="K158" i="7"/>
  <c r="K25" i="8"/>
  <c r="F25" i="8"/>
  <c r="L25" i="8" s="1"/>
  <c r="T25" i="8" s="1"/>
  <c r="K22" i="8"/>
  <c r="F22" i="8"/>
  <c r="L22" i="8" s="1"/>
  <c r="T22" i="8" s="1"/>
  <c r="K21" i="8"/>
  <c r="L19" i="8"/>
  <c r="K19" i="8"/>
  <c r="H247" i="7"/>
  <c r="H246" i="7"/>
  <c r="H153" i="7"/>
  <c r="J101" i="7"/>
  <c r="H78" i="7"/>
  <c r="J54" i="7"/>
  <c r="H54" i="7"/>
  <c r="H53" i="7"/>
  <c r="E6" i="3" l="1"/>
  <c r="H75" i="7"/>
  <c r="G9" i="8" s="1"/>
  <c r="H9" i="8" s="1"/>
  <c r="H155" i="7"/>
  <c r="H267" i="7"/>
  <c r="G17" i="8" s="1"/>
  <c r="H17" i="8" s="1"/>
  <c r="F197" i="7"/>
  <c r="K197" i="7"/>
  <c r="L224" i="7"/>
  <c r="F157" i="7"/>
  <c r="L157" i="7" s="1"/>
  <c r="K157" i="7"/>
  <c r="K225" i="7"/>
  <c r="F225" i="7"/>
  <c r="L225" i="7" s="1"/>
  <c r="H339" i="7"/>
  <c r="G20" i="8" s="1"/>
  <c r="H20" i="8" s="1"/>
  <c r="H77" i="7"/>
  <c r="H99" i="7" s="1"/>
  <c r="G10" i="8" s="1"/>
  <c r="H10" i="8" s="1"/>
  <c r="J159" i="7"/>
  <c r="J103" i="7"/>
  <c r="F6" i="7"/>
  <c r="L6" i="7" s="1"/>
  <c r="K6" i="7"/>
  <c r="J339" i="7"/>
  <c r="I20" i="8" s="1"/>
  <c r="J20" i="8" s="1"/>
  <c r="H151" i="7"/>
  <c r="H154" i="7"/>
  <c r="H149" i="7"/>
  <c r="J149" i="7" l="1"/>
  <c r="J151" i="7"/>
  <c r="J154" i="7"/>
  <c r="L197" i="7"/>
  <c r="J155" i="7"/>
  <c r="J153" i="7"/>
  <c r="H171" i="7"/>
  <c r="G13" i="8" s="1"/>
  <c r="H13" i="8" s="1"/>
  <c r="K227" i="7" l="1"/>
  <c r="F227" i="7"/>
  <c r="J277" i="7"/>
  <c r="K277" i="7"/>
  <c r="J214" i="7"/>
  <c r="K214" i="7"/>
  <c r="J215" i="7"/>
  <c r="L215" i="7" s="1"/>
  <c r="K215" i="7"/>
  <c r="J216" i="7"/>
  <c r="L216" i="7" s="1"/>
  <c r="K216" i="7"/>
  <c r="F126" i="7" l="1"/>
  <c r="F30" i="7"/>
  <c r="K30" i="7"/>
  <c r="J278" i="7"/>
  <c r="L278" i="7" s="1"/>
  <c r="K278" i="7"/>
  <c r="F152" i="7"/>
  <c r="L152" i="7" s="1"/>
  <c r="K152" i="7"/>
  <c r="J291" i="7"/>
  <c r="I18" i="8" s="1"/>
  <c r="J18" i="8" s="1"/>
  <c r="L277" i="7"/>
  <c r="F125" i="7"/>
  <c r="K125" i="7"/>
  <c r="F31" i="7"/>
  <c r="L31" i="7" s="1"/>
  <c r="K31" i="7"/>
  <c r="F102" i="7"/>
  <c r="K103" i="7"/>
  <c r="F103" i="7"/>
  <c r="L103" i="7" s="1"/>
  <c r="F5" i="7"/>
  <c r="K5" i="7"/>
  <c r="K218" i="7"/>
  <c r="F218" i="7"/>
  <c r="L218" i="7" s="1"/>
  <c r="F104" i="7"/>
  <c r="F127" i="7"/>
  <c r="F276" i="7"/>
  <c r="L214" i="7"/>
  <c r="L227" i="7"/>
  <c r="L243" i="7" s="1"/>
  <c r="F243" i="7"/>
  <c r="E16" i="8" s="1"/>
  <c r="J34" i="7"/>
  <c r="J51" i="7" s="1"/>
  <c r="I8" i="8" s="1"/>
  <c r="J8" i="8" s="1"/>
  <c r="K16" i="8" l="1"/>
  <c r="F16" i="8"/>
  <c r="L16" i="8" s="1"/>
  <c r="F204" i="7"/>
  <c r="K317" i="7"/>
  <c r="F317" i="7"/>
  <c r="F78" i="7"/>
  <c r="L78" i="7" s="1"/>
  <c r="K78" i="7"/>
  <c r="L5" i="7"/>
  <c r="L27" i="7" s="1"/>
  <c r="F27" i="7"/>
  <c r="E7" i="8" s="1"/>
  <c r="J173" i="7"/>
  <c r="J195" i="7" s="1"/>
  <c r="I14" i="8" s="1"/>
  <c r="J14" i="8" s="1"/>
  <c r="F147" i="7"/>
  <c r="E12" i="8" s="1"/>
  <c r="L125" i="7"/>
  <c r="L30" i="7"/>
  <c r="F291" i="7"/>
  <c r="E18" i="8" s="1"/>
  <c r="K320" i="7"/>
  <c r="F320" i="7"/>
  <c r="L320" i="7" s="1"/>
  <c r="K319" i="7"/>
  <c r="F319" i="7"/>
  <c r="L319" i="7" s="1"/>
  <c r="F77" i="7"/>
  <c r="K77" i="7"/>
  <c r="H276" i="7" l="1"/>
  <c r="K276" i="7"/>
  <c r="F12" i="8"/>
  <c r="F219" i="7"/>
  <c r="E15" i="8" s="1"/>
  <c r="L77" i="7"/>
  <c r="L99" i="7" s="1"/>
  <c r="F99" i="7"/>
  <c r="E10" i="8" s="1"/>
  <c r="F339" i="7"/>
  <c r="E20" i="8" s="1"/>
  <c r="L317" i="7"/>
  <c r="L339" i="7" s="1"/>
  <c r="F18" i="8"/>
  <c r="K7" i="8"/>
  <c r="F7" i="8"/>
  <c r="H291" i="7" l="1"/>
  <c r="G18" i="8" s="1"/>
  <c r="L276" i="7"/>
  <c r="L291" i="7" s="1"/>
  <c r="F53" i="7"/>
  <c r="J102" i="7"/>
  <c r="K102" i="7"/>
  <c r="F173" i="7"/>
  <c r="K173" i="7"/>
  <c r="F15" i="8"/>
  <c r="J104" i="7"/>
  <c r="L104" i="7" s="1"/>
  <c r="K104" i="7"/>
  <c r="K246" i="7"/>
  <c r="F246" i="7"/>
  <c r="L246" i="7" s="1"/>
  <c r="J127" i="7"/>
  <c r="L127" i="7" s="1"/>
  <c r="K127" i="7"/>
  <c r="L7" i="8"/>
  <c r="K20" i="8"/>
  <c r="F20" i="8"/>
  <c r="L20" i="8" s="1"/>
  <c r="K247" i="7"/>
  <c r="F247" i="7"/>
  <c r="L247" i="7" s="1"/>
  <c r="K10" i="8"/>
  <c r="F10" i="8"/>
  <c r="L10" i="8" s="1"/>
  <c r="H18" i="8" l="1"/>
  <c r="K18" i="8"/>
  <c r="F175" i="7"/>
  <c r="L175" i="7" s="1"/>
  <c r="K175" i="7"/>
  <c r="K245" i="7"/>
  <c r="F245" i="7"/>
  <c r="J126" i="7"/>
  <c r="K126" i="7"/>
  <c r="J123" i="7"/>
  <c r="I11" i="8" s="1"/>
  <c r="J11" i="8" s="1"/>
  <c r="L102" i="7"/>
  <c r="K101" i="7"/>
  <c r="F101" i="7"/>
  <c r="F174" i="7"/>
  <c r="L174" i="7" s="1"/>
  <c r="K174" i="7"/>
  <c r="F54" i="7"/>
  <c r="L54" i="7" s="1"/>
  <c r="K54" i="7"/>
  <c r="L173" i="7"/>
  <c r="J156" i="7"/>
  <c r="J171" i="7" s="1"/>
  <c r="I13" i="8" s="1"/>
  <c r="J13" i="8" s="1"/>
  <c r="J204" i="7" l="1"/>
  <c r="K204" i="7"/>
  <c r="F75" i="7"/>
  <c r="E9" i="8" s="1"/>
  <c r="F9" i="8" s="1"/>
  <c r="G6" i="8"/>
  <c r="H6" i="8" s="1"/>
  <c r="G5" i="8" s="1"/>
  <c r="H5" i="8" s="1"/>
  <c r="L18" i="8"/>
  <c r="L195" i="7"/>
  <c r="L245" i="7"/>
  <c r="L267" i="7" s="1"/>
  <c r="F267" i="7"/>
  <c r="E17" i="8" s="1"/>
  <c r="F195" i="7"/>
  <c r="E14" i="8" s="1"/>
  <c r="L101" i="7"/>
  <c r="L123" i="7" s="1"/>
  <c r="F123" i="7"/>
  <c r="E11" i="8" s="1"/>
  <c r="J147" i="7"/>
  <c r="I12" i="8" s="1"/>
  <c r="L126" i="7"/>
  <c r="L147" i="7" s="1"/>
  <c r="H27" i="8" l="1"/>
  <c r="E8" i="3"/>
  <c r="J219" i="7"/>
  <c r="I15" i="8" s="1"/>
  <c r="L204" i="7"/>
  <c r="L219" i="7" s="1"/>
  <c r="F14" i="8"/>
  <c r="L14" i="8" s="1"/>
  <c r="K14" i="8"/>
  <c r="K11" i="8"/>
  <c r="F11" i="8"/>
  <c r="L11" i="8" s="1"/>
  <c r="J12" i="8"/>
  <c r="L12" i="8" s="1"/>
  <c r="K12" i="8"/>
  <c r="K17" i="8"/>
  <c r="F17" i="8"/>
  <c r="L17" i="8" s="1"/>
  <c r="E17" i="3" l="1"/>
  <c r="E14" i="3"/>
  <c r="E16" i="3" s="1"/>
  <c r="E15" i="3"/>
  <c r="E9" i="3"/>
  <c r="E10" i="3" s="1"/>
  <c r="J15" i="8"/>
  <c r="L15" i="8" s="1"/>
  <c r="K15" i="8"/>
  <c r="J53" i="7"/>
  <c r="K53" i="7"/>
  <c r="E13" i="3" l="1"/>
  <c r="E12" i="3"/>
  <c r="F159" i="7"/>
  <c r="L159" i="7" s="1"/>
  <c r="K159" i="7"/>
  <c r="F153" i="7"/>
  <c r="L153" i="7" s="1"/>
  <c r="K153" i="7"/>
  <c r="F154" i="7"/>
  <c r="L154" i="7" s="1"/>
  <c r="K154" i="7"/>
  <c r="J75" i="7"/>
  <c r="I9" i="8" s="1"/>
  <c r="L53" i="7"/>
  <c r="L75" i="7" s="1"/>
  <c r="F151" i="7"/>
  <c r="L151" i="7" s="1"/>
  <c r="K151" i="7"/>
  <c r="F149" i="7"/>
  <c r="K149" i="7"/>
  <c r="L149" i="7" l="1"/>
  <c r="J9" i="8"/>
  <c r="K9" i="8"/>
  <c r="F34" i="7" l="1"/>
  <c r="K34" i="7"/>
  <c r="F155" i="7"/>
  <c r="K155" i="7"/>
  <c r="F156" i="7"/>
  <c r="L156" i="7" s="1"/>
  <c r="K156" i="7"/>
  <c r="I6" i="8"/>
  <c r="J6" i="8" s="1"/>
  <c r="I5" i="8" s="1"/>
  <c r="J5" i="8" s="1"/>
  <c r="L9" i="8"/>
  <c r="L34" i="7" l="1"/>
  <c r="L51" i="7" s="1"/>
  <c r="F51" i="7"/>
  <c r="E8" i="8" s="1"/>
  <c r="E11" i="3"/>
  <c r="J27" i="8"/>
  <c r="L155" i="7"/>
  <c r="L171" i="7" s="1"/>
  <c r="F171" i="7"/>
  <c r="E13" i="8" s="1"/>
  <c r="K8" i="8" l="1"/>
  <c r="F8" i="8"/>
  <c r="L8" i="8" s="1"/>
  <c r="K13" i="8"/>
  <c r="F13" i="8"/>
  <c r="L13" i="8" l="1"/>
  <c r="E6" i="8"/>
  <c r="F6" i="8" l="1"/>
  <c r="K6" i="8"/>
  <c r="E5" i="8" l="1"/>
  <c r="L6" i="8"/>
  <c r="F5" i="8" l="1"/>
  <c r="K5" i="8"/>
  <c r="F27" i="8" l="1"/>
  <c r="L5" i="8"/>
  <c r="L27" i="8" s="1"/>
  <c r="E4" i="3"/>
  <c r="E7" i="3" s="1"/>
  <c r="E21" i="3" l="1"/>
  <c r="E22" i="3"/>
  <c r="E20" i="3"/>
  <c r="E18" i="3"/>
  <c r="E19" i="3"/>
  <c r="E23" i="3" l="1"/>
  <c r="E24" i="3" s="1"/>
  <c r="E25" i="3" s="1"/>
  <c r="E26" i="3" s="1"/>
  <c r="E27" i="3" s="1"/>
  <c r="E28" i="3" s="1"/>
  <c r="E29" i="3" s="1"/>
  <c r="E31" i="3" s="1"/>
</calcChain>
</file>

<file path=xl/sharedStrings.xml><?xml version="1.0" encoding="utf-8"?>
<sst xmlns="http://schemas.openxmlformats.org/spreadsheetml/2006/main" count="3200" uniqueCount="938">
  <si>
    <t>공 종 별 집 계 표</t>
  </si>
  <si>
    <t>[ 서산노인전문병원치매요양병원리모델링공사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</si>
  <si>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</si>
  <si>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</si>
  <si>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</si>
  <si>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</si>
  <si>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</si>
  <si>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</si>
  <si>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</si>
  <si>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</si>
  <si>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</si>
  <si>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</si>
  <si>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</si>
  <si>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</si>
  <si>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</si>
  <si>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</si>
  <si>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</si>
  <si>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</si>
  <si>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</si>
  <si>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</si>
  <si>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</si>
  <si>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</si>
  <si>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</si>
  <si>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</si>
  <si>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</si>
  <si>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</si>
  <si>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</si>
  <si>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</si>
  <si>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</si>
  <si>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</si>
  <si>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</si>
  <si>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</si>
  <si>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</si>
  <si>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</si>
  <si>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</si>
  <si>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</si>
  <si>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</si>
  <si>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</si>
  <si>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</si>
  <si>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</si>
  <si>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</si>
  <si>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</si>
  <si>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</si>
  <si>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</si>
  <si>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</si>
  <si>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</si>
  <si>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</si>
  <si>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</si>
  <si>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</si>
  <si>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</si>
  <si>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</si>
  <si>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서산노인전문병원치매요양병원리모델링공사</t>
  </si>
  <si>
    <t/>
  </si>
  <si>
    <t>01</t>
  </si>
  <si>
    <t>0101  ◈ 건축공사 ◈</t>
  </si>
  <si>
    <t>0101</t>
  </si>
  <si>
    <t>010101  가  설  공  사</t>
  </si>
  <si>
    <t>010101</t>
  </si>
  <si>
    <t>강관 조립말비계(이동식)</t>
  </si>
  <si>
    <t>높이 2m, 3개월</t>
  </si>
  <si>
    <t>대</t>
  </si>
  <si>
    <t>598285F8665D55764BE8D3CB2C879E</t>
  </si>
  <si>
    <t>T</t>
  </si>
  <si>
    <t>F</t>
  </si>
  <si>
    <t>010101598285F8665D55764BE8D3CB2C879E</t>
  </si>
  <si>
    <t>건축물현장정리</t>
  </si>
  <si>
    <t>보수및리모델링</t>
  </si>
  <si>
    <t>M2</t>
  </si>
  <si>
    <t>598285FDE75C1486F266D360291BDC</t>
  </si>
  <si>
    <t>010101598285FDE75C1486F266D360291BDC</t>
  </si>
  <si>
    <t>[ 합           계 ]</t>
  </si>
  <si>
    <t>TOTAL</t>
  </si>
  <si>
    <t>010102  조  적  공  사</t>
  </si>
  <si>
    <t>010102</t>
  </si>
  <si>
    <t>콘크리트벽돌</t>
  </si>
  <si>
    <t>콘크리트벽돌, 190*57*90mm, 충남, C종2급</t>
  </si>
  <si>
    <t>매</t>
  </si>
  <si>
    <t>5EA6257F8156D2B68384D31922FB7D83E21868</t>
  </si>
  <si>
    <t>0101025EA6257F8156D2B68384D31922FB7D83E21868</t>
  </si>
  <si>
    <t>0.5B 벽돌쌓기</t>
  </si>
  <si>
    <t>3.6m 이하</t>
  </si>
  <si>
    <t>천매</t>
  </si>
  <si>
    <t>5982F549DB5B05F63937D35024A5E4</t>
  </si>
  <si>
    <t>0101025982F549DB5B05F63937D35024A5E4</t>
  </si>
  <si>
    <t>1.0B 벽돌쌓기</t>
  </si>
  <si>
    <t>5982F549DB5B05D60CC01389276DA8</t>
  </si>
  <si>
    <t>0101025982F549DB5B05D60CC01389276DA8</t>
  </si>
  <si>
    <t>1.5B 벽돌쌓기</t>
  </si>
  <si>
    <t>5982F549DB5B05B65F0CC3132FA02E</t>
  </si>
  <si>
    <t>0101025982F549DB5B05B65F0CC3132FA02E</t>
  </si>
  <si>
    <t>벽돌 운반</t>
  </si>
  <si>
    <t>인력, 5층</t>
  </si>
  <si>
    <t>5982F549D9582436E0C983752D40C9</t>
  </si>
  <si>
    <t>0101025982F549D9582436E0C983752D40C9</t>
  </si>
  <si>
    <t>실외기패드설치</t>
  </si>
  <si>
    <t>2900*1200*200</t>
  </si>
  <si>
    <t>EA</t>
  </si>
  <si>
    <t>5982F55A0850CA46054BF39828BC55</t>
  </si>
  <si>
    <t>0101025982F55A0850CA46054BF39828BC55</t>
  </si>
  <si>
    <t>010103  타  일  공  사</t>
  </si>
  <si>
    <t>010103</t>
  </si>
  <si>
    <t>도기질타일압착붙임(바탕 18mm+압 6mm)</t>
  </si>
  <si>
    <t>벽, 200*250(일반C, 백색줄눈)</t>
  </si>
  <si>
    <t>5982455F53545BD64054E33C2BCBC3</t>
  </si>
  <si>
    <t>0101035982455F53545BD64054E33C2BCBC3</t>
  </si>
  <si>
    <t>자기질타일압착붙임(바탕 51mm+압 5mm)</t>
  </si>
  <si>
    <t>바닥, 200*200</t>
  </si>
  <si>
    <t>5982455F51597C166028D3072798CE</t>
  </si>
  <si>
    <t>0101035982455F51597C166028D3072798CE</t>
  </si>
  <si>
    <t>010104  돌     공   사</t>
  </si>
  <si>
    <t>010104</t>
  </si>
  <si>
    <t>화강석붙임(습식, 물갈기)</t>
  </si>
  <si>
    <t>창대, 포천석 150*30mm, 모르타르 30mm</t>
  </si>
  <si>
    <t>M</t>
  </si>
  <si>
    <t>5982455C99577F263ED8737626DB03</t>
  </si>
  <si>
    <t>0101045982455C99577F263ED8737626DB03</t>
  </si>
  <si>
    <t>창대, 포천석 300*30mm, 모르타르 30mm</t>
  </si>
  <si>
    <t>5982455C99577F263ED8735B25ABDD</t>
  </si>
  <si>
    <t>0101045982455C99577F263ED8735B25ABDD</t>
  </si>
  <si>
    <t>010105  목    공    사</t>
  </si>
  <si>
    <t>010105</t>
  </si>
  <si>
    <t>조경박스설치</t>
  </si>
  <si>
    <t>7500*720*H250</t>
  </si>
  <si>
    <t>598265AD03597B267AC5535125726F</t>
  </si>
  <si>
    <t>010105598265AD03597B267AC5535125726F</t>
  </si>
  <si>
    <t>목질걸레받이 붙임</t>
  </si>
  <si>
    <t>T=9,H=100, 인테리어필름</t>
  </si>
  <si>
    <t>598265AD03597B267AC55351257269</t>
  </si>
  <si>
    <t>010105598265AD03597B267AC55351257269</t>
  </si>
  <si>
    <t>벽, MDF붙임</t>
  </si>
  <si>
    <t>9.0mm</t>
  </si>
  <si>
    <t>598265AF325B72F6E83983CC25D131</t>
  </si>
  <si>
    <t>010105598265AF325B72F6E83983CC25D131</t>
  </si>
  <si>
    <t>허리몰딩설치(MDF평몰딩)</t>
  </si>
  <si>
    <t>9*20,인테리어필름</t>
  </si>
  <si>
    <t>598265AD03597B267AC5535125726E</t>
  </si>
  <si>
    <t>010105598265AD03597B267AC5535125726E</t>
  </si>
  <si>
    <t>010106  방  수  공  사</t>
  </si>
  <si>
    <t>010106</t>
  </si>
  <si>
    <t>수밀코킹(실리콘)</t>
  </si>
  <si>
    <t>삼각, 10mm, 창호주위</t>
  </si>
  <si>
    <t>5982152C105711B6E9F0C31E2CA67D</t>
  </si>
  <si>
    <t>0101065982152C105711B6E9F0C31E2CA67D</t>
  </si>
  <si>
    <t>시멘트 액체방수</t>
  </si>
  <si>
    <t>바닥</t>
  </si>
  <si>
    <t>598215233659DBA67D0ED3BA26DD08</t>
  </si>
  <si>
    <t>010106598215233659DBA67D0ED3BA26DD08</t>
  </si>
  <si>
    <t>벽</t>
  </si>
  <si>
    <t>59821523375A4AB62D92133C20B086</t>
  </si>
  <si>
    <t>01010659821523375A4AB62D92133C20B086</t>
  </si>
  <si>
    <t>010107  금  속  공  사</t>
  </si>
  <si>
    <t>010107</t>
  </si>
  <si>
    <t>타일벽코너가드</t>
  </si>
  <si>
    <t>스텐1.2t*10*10</t>
  </si>
  <si>
    <t>5982E56BFC520B56CE926370203C4E</t>
  </si>
  <si>
    <t>0101075982E56BFC520B56CE926370203C4E</t>
  </si>
  <si>
    <t>PVC핸드레일</t>
  </si>
  <si>
    <t>벽부형, Φ38MM</t>
  </si>
  <si>
    <t>5EA6257F855C66A6142FC3EA26ECE7256A29EF</t>
  </si>
  <si>
    <t>0101075EA6257F855C66A6142FC3EA26ECE7256A29EF</t>
  </si>
  <si>
    <t>트렌치(하부스텐1.5T)</t>
  </si>
  <si>
    <t>스텐,W150*H100*3t,SST</t>
  </si>
  <si>
    <t>59823570C75DB5864ECF63D129CEDE</t>
  </si>
  <si>
    <t>01010759823570C75DB5864ECF63D129CEDE</t>
  </si>
  <si>
    <t>경량 천장 철골틀</t>
  </si>
  <si>
    <t>M-BAR</t>
  </si>
  <si>
    <t>5982357EA0554636C85823E028AE56</t>
  </si>
  <si>
    <t>0101075982357EA0554636C85823E028AE56</t>
  </si>
  <si>
    <t>스테인리스공프레임</t>
  </si>
  <si>
    <t>W160*1.2t(코킹 5*5)</t>
  </si>
  <si>
    <t>5982357CF05CB666D1A2F34928E353</t>
  </si>
  <si>
    <t>0101075982357CF05CB666D1A2F34928E353</t>
  </si>
  <si>
    <t>스테인리스재료분리대</t>
  </si>
  <si>
    <t>바닥, W45*H20*1.5t</t>
  </si>
  <si>
    <t>598265AB59590B469AAE537D260806</t>
  </si>
  <si>
    <t>010107598265AB59590B469AAE537D260806</t>
  </si>
  <si>
    <t>철재커텐박스(ㄱ자형)</t>
  </si>
  <si>
    <t>150*150*1.2t, STL(도장 유)</t>
  </si>
  <si>
    <t>598265A428516056385E932B20374B</t>
  </si>
  <si>
    <t>010107598265A428516056385E932B20374B</t>
  </si>
  <si>
    <t>철재커텐박스(ㄷ자형)</t>
  </si>
  <si>
    <t>598265A4285157E666F9B38B241555</t>
  </si>
  <si>
    <t>010107598265A4285157E666F9B38B241555</t>
  </si>
  <si>
    <t>AL몰딩설치(W형)</t>
  </si>
  <si>
    <t>15*15*15*15*1.0mm</t>
  </si>
  <si>
    <t>598265A5325DD016B9B8830C2EC992</t>
  </si>
  <si>
    <t>010107598265A5325DD016B9B8830C2EC992</t>
  </si>
  <si>
    <t>AL몰딩설치(ㄷ형)</t>
  </si>
  <si>
    <t>15*30*15*1.3mm</t>
  </si>
  <si>
    <t>598265A5325DD016B78BA3BB27902A</t>
  </si>
  <si>
    <t>010107598265A5325DD016B78BA3BB27902A</t>
  </si>
  <si>
    <t>MDF간접등박스</t>
  </si>
  <si>
    <t>MDF18mm, H:200/인테리어필름마감</t>
  </si>
  <si>
    <t>598265A5325DD006983653D62B8676</t>
  </si>
  <si>
    <t>010107598265A5325DD006983653D62B8676</t>
  </si>
  <si>
    <t>010108  미  장  공  사</t>
  </si>
  <si>
    <t>010108</t>
  </si>
  <si>
    <t>경량기포 콘크리트 타설</t>
  </si>
  <si>
    <t>M3</t>
  </si>
  <si>
    <t>5982D57C6C5197C627E203FB2ADA97</t>
  </si>
  <si>
    <t>0101085982D57C6C5197C627E203FB2ADA97</t>
  </si>
  <si>
    <t>모르타르 바름</t>
  </si>
  <si>
    <t>내벽, 13mm ,전기배선부 보수포함</t>
  </si>
  <si>
    <t>5982E560D35F1BC6DF4B83A22A571F</t>
  </si>
  <si>
    <t>0101085982E560D35F1BC6DF4B83A22A571F</t>
  </si>
  <si>
    <t>바닥, 30mm</t>
  </si>
  <si>
    <t>5982E560D35F3686891D2333237B3E</t>
  </si>
  <si>
    <t>0101085982E560D35F3686891D2333237B3E</t>
  </si>
  <si>
    <t>010109  창  호  공  사</t>
  </si>
  <si>
    <t>010109</t>
  </si>
  <si>
    <t>FSD01[1.6*45*150,분체도장]</t>
  </si>
  <si>
    <t>1.800 x 2.100 = 3.780</t>
  </si>
  <si>
    <t>59825544FF5CD1567DA3F3882EEF50</t>
  </si>
  <si>
    <t>01010959825544FF5CD1567DA3F3882EEF50</t>
  </si>
  <si>
    <t>PW01[115mm미서기창]/방충망포함</t>
  </si>
  <si>
    <t>1.800 x 1.100 = 1.980</t>
  </si>
  <si>
    <t>59825544FF5CD1567DA3F3882EEC9B</t>
  </si>
  <si>
    <t>01010959825544FF5CD1567DA3F3882EEC9B</t>
  </si>
  <si>
    <t>SLD01[반자동도어]</t>
  </si>
  <si>
    <t>2.565 x 2.300 = 5.899</t>
  </si>
  <si>
    <t>5833D582A457F9E676C823512D3B5261E1B006</t>
  </si>
  <si>
    <t>0101095833D582A457F9E676C823512D3B5261E1B006</t>
  </si>
  <si>
    <t>SLD02[노출슬라이딩도어]</t>
  </si>
  <si>
    <t>0.850 x 2.100 = 1.785</t>
  </si>
  <si>
    <t>5833D582A457F9E676C823512D3B5261E1B001</t>
  </si>
  <si>
    <t>0101095833D582A457F9E676C823512D3B5261E1B001</t>
  </si>
  <si>
    <t>SLD03[포켓도어,창문형]</t>
  </si>
  <si>
    <t>2.000 x 2.300 = 4.600</t>
  </si>
  <si>
    <t>5833D582A457F9E676C823512D3B5261E1B000</t>
  </si>
  <si>
    <t>0101095833D582A457F9E676C823512D3B5261E1B000</t>
  </si>
  <si>
    <t>SLD04[포켓도어,막힘형]</t>
  </si>
  <si>
    <t>5833D582A457F9E676C823512D3B5261E1B003</t>
  </si>
  <si>
    <t>0101095833D582A457F9E676C823512D3B5261E1B003</t>
  </si>
  <si>
    <t>SSD01[1.5*45*100,헤어라인]</t>
  </si>
  <si>
    <t>2.750 x 2.500 = 6.875</t>
  </si>
  <si>
    <t>5833D582A457F9E676C823512D3B5261E1B002</t>
  </si>
  <si>
    <t>0101095833D582A457F9E676C823512D3B5261E1B002</t>
  </si>
  <si>
    <t>WD01[철재문틀1.6*45*100]</t>
  </si>
  <si>
    <t>0.750 x 2.100 = 1.575</t>
  </si>
  <si>
    <t>59825544FF5CD1567DA3F3882EE820</t>
  </si>
  <si>
    <t>01010959825544FF5CD1567DA3F3882EE820</t>
  </si>
  <si>
    <t>FW1/배연창개폐기(HW-900D)</t>
  </si>
  <si>
    <t>케이스먼트 TYPE</t>
  </si>
  <si>
    <t>SET</t>
  </si>
  <si>
    <t>5833D582A457F9E676C823512D3B5261E1B12D</t>
  </si>
  <si>
    <t>0101095833D582A457F9E676C823512D3B5261E1B12D</t>
  </si>
  <si>
    <t>FW1/배연창전원반</t>
  </si>
  <si>
    <t>5833D582A457F9E676C823512D3B5261E1B12E</t>
  </si>
  <si>
    <t>0101095833D582A457F9E676C823512D3B5261E1B12E</t>
  </si>
  <si>
    <t>식</t>
  </si>
  <si>
    <t>자동문시스템-편개형</t>
  </si>
  <si>
    <t>12mm 강화유리문포함</t>
  </si>
  <si>
    <t>시공도</t>
  </si>
  <si>
    <t>5EA6257F855C66A61D0313A220B5A33915F458</t>
  </si>
  <si>
    <t>0101095EA6257F855C66A61D0313A220B5A33915F458</t>
  </si>
  <si>
    <t>도어클로저</t>
  </si>
  <si>
    <t>도어클로저, K-2830, KS3호, 고급방화, 40∼65kg</t>
  </si>
  <si>
    <t>조</t>
  </si>
  <si>
    <t>5EA6257F855C66A61D07F3772D6322A01F7DAF</t>
  </si>
  <si>
    <t>0101095EA6257F855C66A61D07F3772D6322A01F7DAF</t>
  </si>
  <si>
    <t>도어힌지</t>
  </si>
  <si>
    <t>도어힌지, 황동, 베어링2개, 101.6*2.7mm</t>
  </si>
  <si>
    <t>개</t>
  </si>
  <si>
    <t>5EA635054B530ED6616A13DD23A1C3B14C2B75</t>
  </si>
  <si>
    <t>0101095EA635054B530ED6616A13DD23A1C3B14C2B75</t>
  </si>
  <si>
    <t>피벗힌지</t>
  </si>
  <si>
    <t>피벗힌지, 100kg, 방화문용</t>
  </si>
  <si>
    <t>5EA635054B530ED6616A13DD23A1C56EA6671A</t>
  </si>
  <si>
    <t>0101095EA635054B530ED6616A13DD23A1C56EA6671A</t>
  </si>
  <si>
    <t>도어핸들</t>
  </si>
  <si>
    <t>도어핸들, 9000PB, 레바형</t>
  </si>
  <si>
    <t>5EA635054B530E16B04133F426E6619F3F9AF2</t>
  </si>
  <si>
    <t>0101095EA635054B530E16B04133F426E6619F3F9AF2</t>
  </si>
  <si>
    <t>도어스톱</t>
  </si>
  <si>
    <t>도어스톱, 일자형 120mm</t>
  </si>
  <si>
    <t>5EA635054B530E16B04133F426EEBCF952E82D</t>
  </si>
  <si>
    <t>0101095EA635054B530E16B04133F426EEBCF952E82D</t>
  </si>
  <si>
    <t>도아록설치</t>
  </si>
  <si>
    <t>목재문, 재료비 별도</t>
  </si>
  <si>
    <t>개소</t>
  </si>
  <si>
    <t>59825543D95C996613EBB3282BFB14</t>
  </si>
  <si>
    <t>01010959825543D95C996613EBB3282BFB14</t>
  </si>
  <si>
    <t>강재문, 재료비 별도</t>
  </si>
  <si>
    <t>59825543D95C996613E8F3EC22204C</t>
  </si>
  <si>
    <t>01010959825543D95C996613E8F3EC22204C</t>
  </si>
  <si>
    <t>도아체크달기</t>
  </si>
  <si>
    <t>재료비 별도</t>
  </si>
  <si>
    <t>59825543D95CC6B69BE0B35D228776</t>
  </si>
  <si>
    <t>01010959825543D95CC6B69BE0B35D228776</t>
  </si>
  <si>
    <t>창문틀 주위 충전</t>
  </si>
  <si>
    <t>모르타르 충전</t>
  </si>
  <si>
    <t>59825543DC59E1C6BDCB63C52D27D5</t>
  </si>
  <si>
    <t>01010959825543DC59E1C6BDCB63C52D27D5</t>
  </si>
  <si>
    <t>발포우레탄</t>
  </si>
  <si>
    <t>59825543DC59E1D6449ED31329544A</t>
  </si>
  <si>
    <t>01010959825543DC59E1D6449ED31329544A</t>
  </si>
  <si>
    <t>010110  유  리  공  사</t>
  </si>
  <si>
    <t>010110</t>
  </si>
  <si>
    <t>강화유리</t>
  </si>
  <si>
    <t>강화유리, 투명, 10mm</t>
  </si>
  <si>
    <t>5EA6257F855C66866FA1E3A529D5378B26A20C</t>
  </si>
  <si>
    <t>0101105EA6257F855C66866FA1E3A529D5378B26A20C</t>
  </si>
  <si>
    <t>방화유리</t>
  </si>
  <si>
    <t>8.0mm</t>
  </si>
  <si>
    <t>5EA6257F855C66866FAF435623F4A31784F8B1</t>
  </si>
  <si>
    <t>0101105EA6257F855C66866FAF435623F4A31784F8B1</t>
  </si>
  <si>
    <t>복층유리</t>
  </si>
  <si>
    <t>복층유리, 로이, 투명, 24mm</t>
  </si>
  <si>
    <t>5EA6257F855C6686664D739A262F446B24C556</t>
  </si>
  <si>
    <t>0101105EA6257F855C6686664D739A262F446B24C556</t>
  </si>
  <si>
    <t>유리끼우기 - 판유리</t>
  </si>
  <si>
    <t>10mm 미만</t>
  </si>
  <si>
    <t>59825542305D30F64BCCB3342B14D5</t>
  </si>
  <si>
    <t>01011059825542305D30F64BCCB3342B14D5</t>
  </si>
  <si>
    <t>10mm 이상</t>
  </si>
  <si>
    <t>59825542305D30F64BCCB3342B13CE</t>
  </si>
  <si>
    <t>01011059825542305D30F64BCCB3342B13CE</t>
  </si>
  <si>
    <t>유리끼우기 - 복층유리, 일반창호</t>
  </si>
  <si>
    <t>24mm(6+12A+6)</t>
  </si>
  <si>
    <t>5982554DDC5771F66259F3B2246080</t>
  </si>
  <si>
    <t>0101105982554DDC5771F66259F3B2246080</t>
  </si>
  <si>
    <t>복층유리주위코킹</t>
  </si>
  <si>
    <t>5*5, 실리콘</t>
  </si>
  <si>
    <t>5982554DD55C1A16AADBA3A1209723</t>
  </si>
  <si>
    <t>0101105982554DD55C1A16AADBA3A1209723</t>
  </si>
  <si>
    <t>010111  칠    공    사</t>
  </si>
  <si>
    <t>010111</t>
  </si>
  <si>
    <t>걸레받이용 페인트</t>
  </si>
  <si>
    <t>붓칠, 2회</t>
  </si>
  <si>
    <t>59827590E650A066445793CF204B39</t>
  </si>
  <si>
    <t>01011159827590E650A066445793CF204B39</t>
  </si>
  <si>
    <t>수성페인트(롤러칠)</t>
  </si>
  <si>
    <t>내부, 2회, 친환경페인트(POP)</t>
  </si>
  <si>
    <t>598275918A522DC6ECDA632420456F</t>
  </si>
  <si>
    <t>010111598275918A522DC6ECDA632420456F</t>
  </si>
  <si>
    <t>바탕만들기+수성페인트(롤러칠)</t>
  </si>
  <si>
    <t>내부, 2회, 석고보드면(줄퍼티), 친환경페인트(POP)</t>
  </si>
  <si>
    <t>598275918A522DC6ECDA63402D32B7</t>
  </si>
  <si>
    <t>010111598275918A522DC6ECDA63402D32B7</t>
  </si>
  <si>
    <t>010112  수  장  공  사</t>
  </si>
  <si>
    <t>010112</t>
  </si>
  <si>
    <t>인테리어필름</t>
  </si>
  <si>
    <t>0.2*1.22, 방염</t>
  </si>
  <si>
    <t>5EA6257F84521D16925D33AC264A9B204CB795</t>
  </si>
  <si>
    <t>0101125EA6257F84521D16925D33AC264A9B204CB795</t>
  </si>
  <si>
    <t>열경화성수지천장재(클립바포함)</t>
  </si>
  <si>
    <t>SMC, 1.2*300*300mm</t>
  </si>
  <si>
    <t>5EA6257F84521D26B859632520A62032BD7AAD</t>
  </si>
  <si>
    <t>0101125EA6257F84521D26B859632520A62032BD7AAD</t>
  </si>
  <si>
    <t>화장실칸막이</t>
  </si>
  <si>
    <t>20T,PB</t>
  </si>
  <si>
    <t>5EA6257F8A549B56D222234724A671B4089F05</t>
  </si>
  <si>
    <t>0101125EA6257F8A549B56D222234724A671B4089F05</t>
  </si>
  <si>
    <t>소변기칸막이</t>
  </si>
  <si>
    <t>강화유리(에칭),450*1200*8mm</t>
  </si>
  <si>
    <t>5EA6257F8A549B56D222234724A671B47FC5D5</t>
  </si>
  <si>
    <t>0101125EA6257F8A549B56D222234724A671B47FC5D5</t>
  </si>
  <si>
    <t>장애인접이식도어</t>
  </si>
  <si>
    <t>5EA6257F8A549B56D222234724A671B4089A8A</t>
  </si>
  <si>
    <t>0101125EA6257F8A549B56D222234724A671B4089A8A</t>
  </si>
  <si>
    <t>롤스크린(더블콤비)</t>
  </si>
  <si>
    <t>(방염), 관공서용</t>
  </si>
  <si>
    <t>5EC125867256FE063466937C2157F1E37A0BE4</t>
  </si>
  <si>
    <t>0101125EC125867256FE063466937C2157F1E37A0BE4</t>
  </si>
  <si>
    <t>비닐시트 깔기</t>
  </si>
  <si>
    <t>2.0mm , 옵티마IQ</t>
  </si>
  <si>
    <t>5833D582A457F9E676C823512D3B5261E1B128</t>
  </si>
  <si>
    <t>0101125833D582A457F9E676C823512D3B5261E1B128</t>
  </si>
  <si>
    <t>도배 - 합판·석고보드면</t>
  </si>
  <si>
    <t>벽, 비닐벽지, 실크형, B급</t>
  </si>
  <si>
    <t>598265AE2D573CC6E7A0937623755E</t>
  </si>
  <si>
    <t>010112598265AE2D573CC6E7A0937623755E</t>
  </si>
  <si>
    <t>천정흡음텍스붙임</t>
  </si>
  <si>
    <t>12*300*600</t>
  </si>
  <si>
    <t>598265AF325B4576AF3093EB2833B0</t>
  </si>
  <si>
    <t>010112598265AF325B4576AF3093EB2833B0</t>
  </si>
  <si>
    <t>석고판 붙임</t>
  </si>
  <si>
    <t>벽, 9.5mm * 2겹</t>
  </si>
  <si>
    <t>598265AF315AE0A6947A23592BE46D</t>
  </si>
  <si>
    <t>010112598265AF315AE0A6947A23592BE46D</t>
  </si>
  <si>
    <t>벽, 방수9.5mm * 1겹</t>
  </si>
  <si>
    <t>598265AF315AE0A6947A23592BE464</t>
  </si>
  <si>
    <t>010112598265AF315AE0A6947A23592BE464</t>
  </si>
  <si>
    <t>010113  실내 조경 설치</t>
  </si>
  <si>
    <t>010113</t>
  </si>
  <si>
    <t>인조벤자민나무</t>
  </si>
  <si>
    <t>H1800</t>
  </si>
  <si>
    <t>ea</t>
  </si>
  <si>
    <t>5833D582A457F9E676C823512D3B5261E1B129</t>
  </si>
  <si>
    <t>0101135833D582A457F9E676C823512D3B5261E1B129</t>
  </si>
  <si>
    <t>인조아레카</t>
  </si>
  <si>
    <t>5833D582A457F9E676C823512D3B5261E1B12A</t>
  </si>
  <si>
    <t>0101135833D582A457F9E676C823512D3B5261E1B12A</t>
  </si>
  <si>
    <t>H1200</t>
  </si>
  <si>
    <t>5833D582A457F9E676C823512D3B5261E1B12B</t>
  </si>
  <si>
    <t>0101135833D582A457F9E676C823512D3B5261E1B12B</t>
  </si>
  <si>
    <t>인조몬스테라</t>
  </si>
  <si>
    <t>H1000</t>
  </si>
  <si>
    <t>5833D582A457F9E676C823512D3B5261E1B124</t>
  </si>
  <si>
    <t>0101135833D582A457F9E676C823512D3B5261E1B124</t>
  </si>
  <si>
    <t>H1500</t>
  </si>
  <si>
    <t>5833D582A457F9E676C823512D3B5261E1B125</t>
  </si>
  <si>
    <t>0101135833D582A457F9E676C823512D3B5261E1B125</t>
  </si>
  <si>
    <t>인조바나나</t>
  </si>
  <si>
    <t>5833D582A457F9E676C823512D3B5261E1B005</t>
  </si>
  <si>
    <t>0101135833D582A457F9E676C823512D3B5261E1B005</t>
  </si>
  <si>
    <t>인조고무나무</t>
  </si>
  <si>
    <t>H800</t>
  </si>
  <si>
    <t>5833D582A457F9E676C823512D3B5261E1B004</t>
  </si>
  <si>
    <t>0101135833D582A457F9E676C823512D3B5261E1B004</t>
  </si>
  <si>
    <t>인조지피식물</t>
  </si>
  <si>
    <t>H300</t>
  </si>
  <si>
    <t>5833D582A457F9E676C823512D3B5261E1B007</t>
  </si>
  <si>
    <t>0101135833D582A457F9E676C823512D3B5261E1B007</t>
  </si>
  <si>
    <t>부자재</t>
  </si>
  <si>
    <t>스티로폼 난석외</t>
  </si>
  <si>
    <t>5833D582A457F9E676C823512D3B5261E1B3DB</t>
  </si>
  <si>
    <t>0101135833D582A457F9E676C823512D3B5261E1B3DB</t>
  </si>
  <si>
    <t>설치공임</t>
  </si>
  <si>
    <t>작업자</t>
  </si>
  <si>
    <t>인</t>
  </si>
  <si>
    <t>5833D582A457F9E676C823512D3B5261E1B3D8</t>
  </si>
  <si>
    <t>0101135833D582A457F9E676C823512D3B5261E1B3D8</t>
  </si>
  <si>
    <t>5833D582A457F9E676C823512D3B5261E1B3D9</t>
  </si>
  <si>
    <t>0101135833D582A457F9E676C823512D3B5261E1B3D9</t>
  </si>
  <si>
    <t>010114  철  거  공  사</t>
  </si>
  <si>
    <t>010114</t>
  </si>
  <si>
    <t>벽돌벽 철거</t>
  </si>
  <si>
    <t>소형브레이커</t>
  </si>
  <si>
    <t>598385642450A146CC38535E275C53</t>
  </si>
  <si>
    <t>010114598385642450A146CC38535E275C53</t>
  </si>
  <si>
    <t>바닥및벽타일철거</t>
  </si>
  <si>
    <t>몰탈포함</t>
  </si>
  <si>
    <t>598385642E50B9467BCCC3642F7559</t>
  </si>
  <si>
    <t>010114598385642E50B9467BCCC3642F7559</t>
  </si>
  <si>
    <t>비닐계타일 철거</t>
  </si>
  <si>
    <t>598385642E50B9467BCCC33F21323E</t>
  </si>
  <si>
    <t>010114598385642E50B9467BCCC33F21323E</t>
  </si>
  <si>
    <t>난방층철거(소형장비사용)</t>
  </si>
  <si>
    <t>경량기포30mm+몰탈37mm</t>
  </si>
  <si>
    <t>598385642450A146CC38535E275F24</t>
  </si>
  <si>
    <t>010114598385642450A146CC38535E275F24</t>
  </si>
  <si>
    <t>경량철골천정틀철거</t>
  </si>
  <si>
    <t>598385642E50B9467BCCC33F202FA6</t>
  </si>
  <si>
    <t>010114598385642E50B9467BCCC33F202FA6</t>
  </si>
  <si>
    <t>천정텍스철거</t>
  </si>
  <si>
    <t>598385642E50B9467BCCC33F23E051</t>
  </si>
  <si>
    <t>010114598385642E50B9467BCCC33F23E051</t>
  </si>
  <si>
    <t>PVC천정재철거</t>
  </si>
  <si>
    <t>598385642E50B9467BCCC33F23E050</t>
  </si>
  <si>
    <t>010114598385642E50B9467BCCC33F23E050</t>
  </si>
  <si>
    <t>실리콘철거</t>
  </si>
  <si>
    <t>598385642E50B9467BCCC33F23E328</t>
  </si>
  <si>
    <t>010114598385642E50B9467BCCC33F23E328</t>
  </si>
  <si>
    <t>창호철거</t>
  </si>
  <si>
    <t>598385642E50B9467BCCC33F2CDC95</t>
  </si>
  <si>
    <t>010114598385642E50B9467BCCC33F2CDC95</t>
  </si>
  <si>
    <t>화단철거</t>
  </si>
  <si>
    <t>보통인부</t>
  </si>
  <si>
    <t>598385642E50B9467BCCC33F2CD9C0</t>
  </si>
  <si>
    <t>010114598385642E50B9467BCCC33F2CD9C0</t>
  </si>
  <si>
    <t>철거재 운반</t>
  </si>
  <si>
    <t>인력 5층</t>
  </si>
  <si>
    <t>톤</t>
  </si>
  <si>
    <t>598385642E50B9467BCCC33F2CD830</t>
  </si>
  <si>
    <t>010114598385642E50B9467BCCC33F2CD830</t>
  </si>
  <si>
    <t>010115  골    재    대</t>
  </si>
  <si>
    <t>010115</t>
  </si>
  <si>
    <t>모래</t>
  </si>
  <si>
    <t>도착도</t>
  </si>
  <si>
    <t>5E8B4583A35ECE46E686438122A270DD4DC3E2</t>
  </si>
  <si>
    <t>0101155E8B4583A35ECE46E686438122A270DD4DC3E2</t>
  </si>
  <si>
    <t>시멘트</t>
  </si>
  <si>
    <t>40KG</t>
  </si>
  <si>
    <t>포</t>
  </si>
  <si>
    <t>5EA6257F83518326461FC3762C31802C39334C</t>
  </si>
  <si>
    <t>0101155EA6257F83518326461FC3762C31802C39334C</t>
  </si>
  <si>
    <t>010116  작 업 부 산 물</t>
  </si>
  <si>
    <t>010116</t>
  </si>
  <si>
    <t>1</t>
  </si>
  <si>
    <t>철강설</t>
  </si>
  <si>
    <t>철강설, 고철, 작업설부산물</t>
  </si>
  <si>
    <t>kg</t>
  </si>
  <si>
    <t>수집상차도</t>
  </si>
  <si>
    <t>5E8B4583AB522E2681C523AE2A24AD7BDCA83E</t>
  </si>
  <si>
    <t>0101165E8B4583AB522E2681C523AE2A24AD7BDCA83E</t>
  </si>
  <si>
    <t>0102  ◈ 기계설비공사 ◈</t>
  </si>
  <si>
    <t>0102</t>
  </si>
  <si>
    <t>010201  기계설비공사</t>
  </si>
  <si>
    <t>010201</t>
  </si>
  <si>
    <t>기계설비공사</t>
  </si>
  <si>
    <t>5833D582A457F9E676C823512D3B5261E1B00D</t>
  </si>
  <si>
    <t>0102015833D582A457F9E676C823512D3B5261E1B00D</t>
  </si>
  <si>
    <t>010202  작업부산물</t>
  </si>
  <si>
    <t>010202</t>
  </si>
  <si>
    <t>작업부산물/설비</t>
  </si>
  <si>
    <t>5833D582A457F9E676C823512D3B5261E1B00C</t>
  </si>
  <si>
    <t>0102025833D582A457F9E676C823512D3B5261E1B00C</t>
  </si>
  <si>
    <t>010203  관급자관급자재</t>
  </si>
  <si>
    <t>010203</t>
  </si>
  <si>
    <t>6</t>
  </si>
  <si>
    <t>설비관급자재</t>
  </si>
  <si>
    <t>5833D582A457F9E676C823512D3B5261E1B3DA</t>
  </si>
  <si>
    <t>0102035833D582A457F9E676C823512D3B5261E1B3DA</t>
  </si>
  <si>
    <t>일 위 대 가 목 록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</si>
  <si>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</si>
  <si>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</si>
  <si>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</si>
  <si>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</si>
  <si>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</si>
  <si>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</si>
  <si>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</si>
  <si>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노임계수</t>
  </si>
  <si>
    <t>할증</t>
  </si>
  <si>
    <t>품셈개요</t>
  </si>
  <si>
    <t>장비일위</t>
  </si>
  <si>
    <t>호표 1</t>
  </si>
  <si>
    <t>건축 2-6-4, 6</t>
  </si>
  <si>
    <t>강관 조립말비계(이동식) - 노무비</t>
  </si>
  <si>
    <t>높이 2m, 설치, 해체비</t>
  </si>
  <si>
    <t>598285F8665D55764BE8D3D422B0C5</t>
  </si>
  <si>
    <t>호표 2</t>
  </si>
  <si>
    <t>호표 3</t>
  </si>
  <si>
    <t>건축 8-1-2</t>
  </si>
  <si>
    <t>모르타르 배합(배합품 제외)</t>
  </si>
  <si>
    <t>배합용적비 1:3, 시멘트, 모래 별도</t>
  </si>
  <si>
    <t>5982E560D35F0976E3C563A9289D16</t>
  </si>
  <si>
    <t>호표 4</t>
  </si>
  <si>
    <t>호표 5</t>
  </si>
  <si>
    <t>호표 6</t>
  </si>
  <si>
    <t>건축 8-2</t>
  </si>
  <si>
    <t>호표 7</t>
  </si>
  <si>
    <t>토목 6-1,2,3</t>
  </si>
  <si>
    <t>레디믹스트콘크리트 인력운반 타설</t>
  </si>
  <si>
    <t>철근구조물</t>
  </si>
  <si>
    <t>5982D57D7350DE16D7767347294298</t>
  </si>
  <si>
    <t>합판거푸집 설치 및 해체</t>
  </si>
  <si>
    <t>보통 4회, 수직고 7m까지</t>
  </si>
  <si>
    <t>5982D57ABD5987969E4A835423A822</t>
  </si>
  <si>
    <t>호표 8</t>
  </si>
  <si>
    <t>모르타르 배합(배합품 포함)</t>
  </si>
  <si>
    <t>5982E560D35F0976E3C5639F21136E</t>
  </si>
  <si>
    <t>바탕고르기</t>
  </si>
  <si>
    <t>벽, 24mm 이하 기준</t>
  </si>
  <si>
    <t>5982455F535449960C18E3C32D3ADC</t>
  </si>
  <si>
    <t>벽, 압착바름 6mm 시공비</t>
  </si>
  <si>
    <t>0.04∼0.10 이하, 일반C, 백색줄눈</t>
  </si>
  <si>
    <t>5982455F51597C065938C36B29BA89</t>
  </si>
  <si>
    <t>호표 9</t>
  </si>
  <si>
    <t>바닥, 24mm 이하 기준</t>
  </si>
  <si>
    <t>5982455F535449960C18E3FF21A1A2</t>
  </si>
  <si>
    <t>바닥, 압착바름 5mm 시공비</t>
  </si>
  <si>
    <t>0.04∼0.10 이하, 타일C, 백색줄눈</t>
  </si>
  <si>
    <t>5982455F51597C065ADCB3FE2827D8</t>
  </si>
  <si>
    <t>호표 10</t>
  </si>
  <si>
    <t>건축 9-1-1</t>
  </si>
  <si>
    <t>모르타르비빔 - 돌붙임(바닥)</t>
  </si>
  <si>
    <t>5982455C9E5F6386CB95232125D881</t>
  </si>
  <si>
    <t>화강석붙임 - 습식공법</t>
  </si>
  <si>
    <t>바닥, 자재 별도(시공비)</t>
  </si>
  <si>
    <t>5982455C9D5ED18678A8F3B025E3B7</t>
  </si>
  <si>
    <t>호표 11</t>
  </si>
  <si>
    <t>호표 12</t>
  </si>
  <si>
    <t>내수합판붙임</t>
  </si>
  <si>
    <t>벽, 12t</t>
  </si>
  <si>
    <t>598265AF3753690669C8D33B28C9A3</t>
  </si>
  <si>
    <t>호표 13</t>
  </si>
  <si>
    <t>걸레받이 붙임 - 시공비</t>
  </si>
  <si>
    <t>중밀도섬유판, H=75~120mm 기준</t>
  </si>
  <si>
    <t>598265AD03595876337143C12EBA5E</t>
  </si>
  <si>
    <t>호표 14</t>
  </si>
  <si>
    <t>건축 11-1-3.3</t>
  </si>
  <si>
    <t>벽, 합판붙임</t>
  </si>
  <si>
    <t>합판 별도</t>
  </si>
  <si>
    <t>598265AF3753690669C8D33B28CD1C</t>
  </si>
  <si>
    <t>호표 15</t>
  </si>
  <si>
    <t>호표 16</t>
  </si>
  <si>
    <t>건축 12-3-1</t>
  </si>
  <si>
    <t>수밀코킹(시공비)</t>
  </si>
  <si>
    <t>5982152C135C7C46A3FB73CE2732EC</t>
  </si>
  <si>
    <t>호표 17</t>
  </si>
  <si>
    <t>건축 12-2-3.1</t>
  </si>
  <si>
    <t>시멘트 액체 방수</t>
  </si>
  <si>
    <t>598215233659DBA67D0ED3BA26DC63</t>
  </si>
  <si>
    <t>호표 18</t>
  </si>
  <si>
    <t>수직부</t>
  </si>
  <si>
    <t>598215233659DBA67D0D335024F342</t>
  </si>
  <si>
    <t>호표 19</t>
  </si>
  <si>
    <t>잡철물제작설치(철재) -강판 가공시</t>
  </si>
  <si>
    <t>간단</t>
  </si>
  <si>
    <t>5982357AC75B18668CC243FA2A2E17</t>
  </si>
  <si>
    <t>잡철물제작설치(스테인리스)-강판 가공시</t>
  </si>
  <si>
    <t>5982357AC75B1856EADAB38725CAA1</t>
  </si>
  <si>
    <t>호표 20</t>
  </si>
  <si>
    <t>녹막이페인트(붓칠)</t>
  </si>
  <si>
    <t>철재면, 1회, 2종</t>
  </si>
  <si>
    <t>59827593B95C3FC661BAF3CA29CC06</t>
  </si>
  <si>
    <t>호표 21</t>
  </si>
  <si>
    <t>건축 14-4</t>
  </si>
  <si>
    <t>경량 천장 철골틀 - 노무비</t>
  </si>
  <si>
    <t>5982357EA0554636C85823E028AF7E</t>
  </si>
  <si>
    <t>호표 22</t>
  </si>
  <si>
    <t>잡철물제작설치(철재)</t>
  </si>
  <si>
    <t>5982357AC75B1876979183422995D1</t>
  </si>
  <si>
    <t>삼각, 5mm이하, 방균용</t>
  </si>
  <si>
    <t>5982152C125209A6E063B3C42131C0</t>
  </si>
  <si>
    <t>호표 23</t>
  </si>
  <si>
    <t>호표 24</t>
  </si>
  <si>
    <t>유성페인트(붓칠)</t>
  </si>
  <si>
    <t>철재면, 2회. 1급</t>
  </si>
  <si>
    <t>59827590E455CA66C37083772DB545</t>
  </si>
  <si>
    <t>호표 25</t>
  </si>
  <si>
    <t>보통</t>
  </si>
  <si>
    <t>5982357AC45FDC16ACA383022567BA</t>
  </si>
  <si>
    <t>호표 26</t>
  </si>
  <si>
    <t>건축 14-7</t>
  </si>
  <si>
    <t>호표 27</t>
  </si>
  <si>
    <t>호표 28</t>
  </si>
  <si>
    <t>MDF붙임</t>
  </si>
  <si>
    <t>벽, 18t</t>
  </si>
  <si>
    <t>598265AF325B72F6E83983CC25D5AD</t>
  </si>
  <si>
    <t>호표 29</t>
  </si>
  <si>
    <t>건축 6-1-3</t>
  </si>
  <si>
    <t>모르타르펌프.</t>
  </si>
  <si>
    <t>7.46kw</t>
  </si>
  <si>
    <t>HR</t>
  </si>
  <si>
    <t>5E95C513F65D39169CA0F3792BD16D7B21E8D4DD</t>
  </si>
  <si>
    <t>모르타르 믹서.</t>
  </si>
  <si>
    <t>0.3m3</t>
  </si>
  <si>
    <t>5E95C513F65D39169CA343BD2911EC03670D3D7B</t>
  </si>
  <si>
    <t>양수기.</t>
  </si>
  <si>
    <t>1.49kw</t>
  </si>
  <si>
    <t>5E95C513F65D39169CA2A3462F035AE1193C8A09</t>
  </si>
  <si>
    <t>배관파이프.</t>
  </si>
  <si>
    <t>50㎜∼2.6mΦ</t>
  </si>
  <si>
    <t>5E95C513F65D39169CA4532C2BED59D42C222B51</t>
  </si>
  <si>
    <t>호표 30</t>
  </si>
  <si>
    <t>모르타르 바름 - 초벌 바르기</t>
  </si>
  <si>
    <t>5982E560D35F36868DF8B337217D59</t>
  </si>
  <si>
    <t>모르타르 바름 - 정벌 바르기</t>
  </si>
  <si>
    <t>5982E560D35F36868DF8B337217F06</t>
  </si>
  <si>
    <t>호표 31</t>
  </si>
  <si>
    <t>건축 10-1 준용</t>
  </si>
  <si>
    <t>호표 32</t>
  </si>
  <si>
    <t>호표 33</t>
  </si>
  <si>
    <t>호표 34</t>
  </si>
  <si>
    <t>목재창호 설치</t>
  </si>
  <si>
    <t>1.5~2.5m2 미만</t>
  </si>
  <si>
    <t>59825544FC5791760CBA03F8243888</t>
  </si>
  <si>
    <t>호표 35</t>
  </si>
  <si>
    <t>건축 16-2</t>
  </si>
  <si>
    <t>호표 36</t>
  </si>
  <si>
    <t>호표 37</t>
  </si>
  <si>
    <t>호표 38</t>
  </si>
  <si>
    <t>건축 16-3-1</t>
  </si>
  <si>
    <t>호표 39</t>
  </si>
  <si>
    <t>건축 16-3-2</t>
  </si>
  <si>
    <t>발포우레탄 충전</t>
  </si>
  <si>
    <t>10M</t>
  </si>
  <si>
    <t>59825543DC59E1D6449ED313284E60</t>
  </si>
  <si>
    <t>호표 40</t>
  </si>
  <si>
    <t>건축 16-5-1</t>
  </si>
  <si>
    <t>호표 41</t>
  </si>
  <si>
    <t>호표 42</t>
  </si>
  <si>
    <t>건축 16-5-2</t>
  </si>
  <si>
    <t>호표 43</t>
  </si>
  <si>
    <t>건축 12-12-1</t>
  </si>
  <si>
    <t>호표 44</t>
  </si>
  <si>
    <t>건축 17-9</t>
  </si>
  <si>
    <t>걸레받이용 페인트 - 재료비</t>
  </si>
  <si>
    <t>59827590E650A066445793F4248A00</t>
  </si>
  <si>
    <t>걸레받이용 페인트 - 노무비</t>
  </si>
  <si>
    <t>59827590E650A066445793EB2EDEA4</t>
  </si>
  <si>
    <t>호표 45</t>
  </si>
  <si>
    <t>건축 17-2-2</t>
  </si>
  <si>
    <t>수성페인트(롤러칠) - 친환경페인트 재료비</t>
  </si>
  <si>
    <t>598275918A522DC6E2D4630D281409</t>
  </si>
  <si>
    <t>수성페인트(롤러칠) - 노무비</t>
  </si>
  <si>
    <t>2회 칠</t>
  </si>
  <si>
    <t>598275918A522DC6E756B3B728B672</t>
  </si>
  <si>
    <t>호표 46</t>
  </si>
  <si>
    <t>바탕만들기 - 친환경</t>
  </si>
  <si>
    <t>석고보드면(줄퍼티)</t>
  </si>
  <si>
    <t>598275817E528C663AB053D121FC60</t>
  </si>
  <si>
    <t>호표 47</t>
  </si>
  <si>
    <t>건축 11-3-3</t>
  </si>
  <si>
    <t>재료비, 비닐벽지, 실크형, B급</t>
  </si>
  <si>
    <t>598265AE2D573CE69475E3E02B08BB</t>
  </si>
  <si>
    <t>노무비, 벽</t>
  </si>
  <si>
    <t>598265AE2D573CF6BB1E239C2B2071</t>
  </si>
  <si>
    <t>호표 48</t>
  </si>
  <si>
    <t>호표 49</t>
  </si>
  <si>
    <t>호표 50</t>
  </si>
  <si>
    <t>호표 51</t>
  </si>
  <si>
    <t>소형브레이커(공압식).</t>
  </si>
  <si>
    <t>1.3㎥/min</t>
  </si>
  <si>
    <t>5E95C513F65D1E86BBA23399213F411A1FCF8E2A</t>
  </si>
  <si>
    <t>공기압축기(이동식).</t>
  </si>
  <si>
    <t>3.5㎥/min</t>
  </si>
  <si>
    <t>5E95C513F65D1E86BBA6934821E4AFC852B3054A</t>
  </si>
  <si>
    <t>호표 52</t>
  </si>
  <si>
    <t>건축 18-1-1</t>
  </si>
  <si>
    <t>호표 53</t>
  </si>
  <si>
    <t>건축 18-1-1 준용</t>
  </si>
  <si>
    <t>리노륨 철거</t>
  </si>
  <si>
    <t>바닥 및 수장 부분</t>
  </si>
  <si>
    <t>598385642E50B9467BCCC33F26B438</t>
  </si>
  <si>
    <t>호표 54</t>
  </si>
  <si>
    <t>호표 55</t>
  </si>
  <si>
    <t>품셈 18-1-3</t>
  </si>
  <si>
    <t>호표 56</t>
  </si>
  <si>
    <t>호표 57</t>
  </si>
  <si>
    <t>호표 58</t>
  </si>
  <si>
    <t>호표 59</t>
  </si>
  <si>
    <t>호표 60</t>
  </si>
  <si>
    <t>호표 61</t>
  </si>
  <si>
    <t>호표 62</t>
  </si>
  <si>
    <t>호표 63</t>
  </si>
  <si>
    <t>건축 15-1-1</t>
  </si>
  <si>
    <t>호표 64</t>
  </si>
  <si>
    <t>건축 6-1-1.1</t>
  </si>
  <si>
    <t>호표 65</t>
  </si>
  <si>
    <t>건축 6-3-1</t>
  </si>
  <si>
    <t>합판거푸집 - 자재비</t>
  </si>
  <si>
    <t>4회</t>
  </si>
  <si>
    <t>5982D57ABD5987969F51F37B2A568C</t>
  </si>
  <si>
    <t>합판거푸집 - 인력투입</t>
  </si>
  <si>
    <t>보통, 수직고 7m까지</t>
  </si>
  <si>
    <t>5982D57ABD5987969F50D30920D6F8</t>
  </si>
  <si>
    <t>호표 66</t>
  </si>
  <si>
    <t>호표 67</t>
  </si>
  <si>
    <t>호표 68</t>
  </si>
  <si>
    <t>모르타르 배합</t>
  </si>
  <si>
    <t>소운반, 모래채가름, 배합 포함</t>
  </si>
  <si>
    <t>5982E560D35F0976E3C563A9289E3D</t>
  </si>
  <si>
    <t>호표 69</t>
  </si>
  <si>
    <t>건축 10-1</t>
  </si>
  <si>
    <t>호표 70</t>
  </si>
  <si>
    <t>건축 10-2-2</t>
  </si>
  <si>
    <t>배합용적비 1:2, 시멘트, 모래 별도</t>
  </si>
  <si>
    <t>5982E560D35F0976E3C563A9289C0F</t>
  </si>
  <si>
    <t>줄눈 모르타르(배합품 제외)</t>
  </si>
  <si>
    <t>배합비 1:1(백시멘트), 모래 별도</t>
  </si>
  <si>
    <t>5982455F53545BD64329637A26352F</t>
  </si>
  <si>
    <t>타일압착붙이기 / 타일붙임</t>
  </si>
  <si>
    <t>벽면, 0.04∼0.10 이하</t>
  </si>
  <si>
    <t>5982455F53545BD64056A3E82015A1</t>
  </si>
  <si>
    <t>타일압착붙이기 / 타일줄눈</t>
  </si>
  <si>
    <t>5982455F5354DF4629AEB3942EDEC5</t>
  </si>
  <si>
    <t>호표 71</t>
  </si>
  <si>
    <t>호표 72</t>
  </si>
  <si>
    <t>호표 73</t>
  </si>
  <si>
    <t>건축 15-1.1</t>
  </si>
  <si>
    <t>호표 74</t>
  </si>
  <si>
    <t>건축 10-2-2.2</t>
  </si>
  <si>
    <t>호표 75</t>
  </si>
  <si>
    <t>건축 10-2-2.3</t>
  </si>
  <si>
    <t>호표 76</t>
  </si>
  <si>
    <t>호표 77</t>
  </si>
  <si>
    <t>바닥, 0.04∼0.10 이하</t>
  </si>
  <si>
    <t>5982455F51597C166486937523BC31</t>
  </si>
  <si>
    <t>바닥면, 0.04∼0.10 이하</t>
  </si>
  <si>
    <t>5982455F5354DF4629AEB3942B0AA8</t>
  </si>
  <si>
    <t>호표 78</t>
  </si>
  <si>
    <t>호표 79</t>
  </si>
  <si>
    <t>호표 80</t>
  </si>
  <si>
    <t>건축 15-1</t>
  </si>
  <si>
    <t>호표 81</t>
  </si>
  <si>
    <t>호표 82</t>
  </si>
  <si>
    <t>호표 83</t>
  </si>
  <si>
    <t>호표 84</t>
  </si>
  <si>
    <t>건축 11-3-2</t>
  </si>
  <si>
    <t>호표 85</t>
  </si>
  <si>
    <t>호표 86</t>
  </si>
  <si>
    <t>호표 87</t>
  </si>
  <si>
    <t>호표 88</t>
  </si>
  <si>
    <t>건축 14-5</t>
  </si>
  <si>
    <t>잡철물제작(철재) -강판 가공시</t>
  </si>
  <si>
    <t>5982357AC75B18668F97334925757C</t>
  </si>
  <si>
    <t>잡철물설치(철재) -강판 가공시</t>
  </si>
  <si>
    <t>5982357AC75B18668F97335B2C1F5E</t>
  </si>
  <si>
    <t>호표 89</t>
  </si>
  <si>
    <t>잡철물제작(스테인리스) -강판 가공시</t>
  </si>
  <si>
    <t>5982357AC75B1856E93413622CA28C</t>
  </si>
  <si>
    <t>잡철물설치(스테인리스) -강판 가공시</t>
  </si>
  <si>
    <t>5982357AC75B1856E93413732393BD</t>
  </si>
  <si>
    <t>호표 90</t>
  </si>
  <si>
    <t>용접기(교류).</t>
  </si>
  <si>
    <t>500Amp</t>
  </si>
  <si>
    <t>5E95C513F65D39E66C1CB3BB25203E6D1F7EAEE2</t>
  </si>
  <si>
    <t>호표 91</t>
  </si>
  <si>
    <t>호표 92</t>
  </si>
  <si>
    <t>호표 93</t>
  </si>
  <si>
    <t>호표 94</t>
  </si>
  <si>
    <t>토목 9-2(7611)</t>
  </si>
  <si>
    <t>A</t>
  </si>
  <si>
    <t>호표 95</t>
  </si>
  <si>
    <t>건축 17-4</t>
  </si>
  <si>
    <t>녹막이페인트(붓칠) - 재료비</t>
  </si>
  <si>
    <t>59827593B95C3FC66093D33C2F99BA</t>
  </si>
  <si>
    <t>녹막이페인트(붓칠) - 노무비</t>
  </si>
  <si>
    <t>철재면, 1회 칠</t>
  </si>
  <si>
    <t>59827593B95C3FC66092C3CD2DC5C3</t>
  </si>
  <si>
    <t>호표 96</t>
  </si>
  <si>
    <t>호표 97</t>
  </si>
  <si>
    <t>호표 98</t>
  </si>
  <si>
    <t>호표 99</t>
  </si>
  <si>
    <t>잡철물제작(철재)</t>
  </si>
  <si>
    <t>5982357AC75B187694DB1308271832</t>
  </si>
  <si>
    <t>잡철물설치(철재)</t>
  </si>
  <si>
    <t>5982357AC75B187694DB131A2E21F4</t>
  </si>
  <si>
    <t>호표 100</t>
  </si>
  <si>
    <t>호표 101</t>
  </si>
  <si>
    <t>호표 102</t>
  </si>
  <si>
    <t>호표 103</t>
  </si>
  <si>
    <t>건축 17-3-1</t>
  </si>
  <si>
    <t>유성페인트(붓칠) - 재료비</t>
  </si>
  <si>
    <t>철재면, 2회 칠, 1급</t>
  </si>
  <si>
    <t>59827590E455CA66C3708338201EA1</t>
  </si>
  <si>
    <t>유성페인트(붓칠) - 노무비</t>
  </si>
  <si>
    <t>철재면, 2회 칠</t>
  </si>
  <si>
    <t>59827590E455CA66C370833822CE89</t>
  </si>
  <si>
    <t>호표 104</t>
  </si>
  <si>
    <t>호표 105</t>
  </si>
  <si>
    <t>호표 106</t>
  </si>
  <si>
    <t>5982357AC45FDC16AF76537C2C771E</t>
  </si>
  <si>
    <t>5982357AC45FDC16AF76536225CE83</t>
  </si>
  <si>
    <t>호표 107</t>
  </si>
  <si>
    <t>호표 108</t>
  </si>
  <si>
    <t>호표 109</t>
  </si>
  <si>
    <t>건축 12-6.3</t>
  </si>
  <si>
    <t>호표 110</t>
  </si>
  <si>
    <t>토목 9-2.3(7991)</t>
  </si>
  <si>
    <t>호표 111</t>
  </si>
  <si>
    <t>토목 9-2.3(7992)</t>
  </si>
  <si>
    <t>호표 112</t>
  </si>
  <si>
    <t>토목 9-2.3(7993)</t>
  </si>
  <si>
    <t>호표 113</t>
  </si>
  <si>
    <t>토목 9-2(7995)</t>
  </si>
  <si>
    <t>호표 114</t>
  </si>
  <si>
    <t>건축 15-1-2.1</t>
  </si>
  <si>
    <t>호표 115</t>
  </si>
  <si>
    <t>호표 116</t>
  </si>
  <si>
    <t>건축 16-1-1</t>
  </si>
  <si>
    <t>호표 117</t>
  </si>
  <si>
    <t>호표 118</t>
  </si>
  <si>
    <t>호표 119</t>
  </si>
  <si>
    <t>호표 120</t>
  </si>
  <si>
    <t>호표 121</t>
  </si>
  <si>
    <t>호표 122</t>
  </si>
  <si>
    <t>건축 17-1-1.2</t>
  </si>
  <si>
    <t>호표 123</t>
  </si>
  <si>
    <t>호표 124</t>
  </si>
  <si>
    <t>호표 125</t>
  </si>
  <si>
    <t>토목 9-2(5210)</t>
  </si>
  <si>
    <t>호표 126</t>
  </si>
  <si>
    <t>토목 9-2.3(5205)</t>
  </si>
  <si>
    <t>호표 127</t>
  </si>
  <si>
    <t>공 사 원 가 계 산 서</t>
  </si>
  <si>
    <t>공사명 : 서산노인전문병원치매요양병원리모델링공사</t>
  </si>
  <si>
    <t>비        목</t>
  </si>
  <si>
    <t>금      액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</si>
  <si>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</si>
  <si>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</si>
  <si>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</si>
  <si>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</si>
  <si>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</si>
  <si>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</si>
  <si>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</si>
  <si>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</si>
  <si>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</si>
  <si>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</si>
  <si>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 업 부 산 물</t>
  </si>
  <si>
    <t>AS</t>
  </si>
  <si>
    <t>[ 소          계 ]</t>
  </si>
  <si>
    <t>B1</t>
  </si>
  <si>
    <t>직  접  노  무  비</t>
  </si>
  <si>
    <t>B2</t>
  </si>
  <si>
    <t>간  접  노  무  비</t>
  </si>
  <si>
    <t>직접노무비 * 7.9%</t>
  </si>
  <si>
    <t>BS</t>
  </si>
  <si>
    <t>C2</t>
  </si>
  <si>
    <t>기   계    경   비</t>
  </si>
  <si>
    <t>C4</t>
  </si>
  <si>
    <t>산  재  보  험  료</t>
  </si>
  <si>
    <t>노무비 * 4.05%</t>
  </si>
  <si>
    <t>C5</t>
  </si>
  <si>
    <t>고  용  보  험  료</t>
  </si>
  <si>
    <t>노무비 * 0.87%</t>
  </si>
  <si>
    <t>C6</t>
  </si>
  <si>
    <t>국민  건강  보험료</t>
  </si>
  <si>
    <t>직접노무비 * 3.12%</t>
  </si>
  <si>
    <t>C7</t>
  </si>
  <si>
    <t>국민  연금  보험료</t>
  </si>
  <si>
    <t>직접노무비 * 4.5%</t>
  </si>
  <si>
    <t>CB</t>
  </si>
  <si>
    <t>노인장기요양보험료</t>
  </si>
  <si>
    <t>건강보험료 * 7.38%</t>
  </si>
  <si>
    <t>C8</t>
  </si>
  <si>
    <t>퇴직  공제  부금비</t>
  </si>
  <si>
    <t>직접노무비 * 2.3%</t>
  </si>
  <si>
    <t>CA</t>
  </si>
  <si>
    <t>산업안전보건관리비</t>
  </si>
  <si>
    <t>(재료비+직노) * 2.93%</t>
  </si>
  <si>
    <t>CH</t>
  </si>
  <si>
    <t>환  경  보  전  비</t>
  </si>
  <si>
    <t>(재료비+직노+기계경비) * 0.3%</t>
  </si>
  <si>
    <t>CG</t>
  </si>
  <si>
    <t>기   타    경   비</t>
  </si>
  <si>
    <t>(재료비+노무비) * 5.5%</t>
  </si>
  <si>
    <t>CK</t>
  </si>
  <si>
    <t>하도급지급보증수수료</t>
  </si>
  <si>
    <t>(재료비+직노+기계경비) * 0.081%</t>
  </si>
  <si>
    <t>CL</t>
  </si>
  <si>
    <t>건설기계대여금지급보증서발급수수료</t>
  </si>
  <si>
    <t>(재료비+직노+기계경비) * 0.07%</t>
  </si>
  <si>
    <t>CS</t>
  </si>
  <si>
    <t>S1</t>
  </si>
  <si>
    <t xml:space="preserve">        계</t>
  </si>
  <si>
    <t>D1</t>
  </si>
  <si>
    <t>일  반  관  리  비</t>
  </si>
  <si>
    <t>계 * 6%</t>
  </si>
  <si>
    <t>D2</t>
  </si>
  <si>
    <t>이              윤</t>
  </si>
  <si>
    <t>(노무비+경비+일반관리비) * 15%</t>
  </si>
  <si>
    <t>D9</t>
  </si>
  <si>
    <t>공   급    가   액</t>
  </si>
  <si>
    <t>DB</t>
  </si>
  <si>
    <t>부  가  가  치  세</t>
  </si>
  <si>
    <t>공급가액 * 10%</t>
  </si>
  <si>
    <t>DH</t>
  </si>
  <si>
    <t>도      급      액</t>
  </si>
  <si>
    <t>DK</t>
  </si>
  <si>
    <t>관급자관급자재</t>
  </si>
  <si>
    <t>S2</t>
  </si>
  <si>
    <t>총   공   사    비</t>
  </si>
  <si>
    <t>재료비</t>
    <phoneticPr fontId="1" type="noConversion"/>
  </si>
  <si>
    <t xml:space="preserve">금액 :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</si>
</sst>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#"/>
    <numFmt numFmtId="177" formatCode="#,###;\-#,###;#;"/>
    <numFmt numFmtId="179" formatCode="#,##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돋움체"/>
      <family val="3"/>
      <charset val="129"/>
    </font>
    <font>
      <b/>
      <u/>
      <sz val="16"/>
      <color theme="1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7" fontId="5" fillId="0" borderId="1" xfId="0" applyNumberFormat="1" applyFont="1" applyBorder="1" applyAlignment="1">
      <alignment vertical="center" wrapText="1"/>
    </xf>
    <xf numFmtId="0" fontId="0" fillId="0" borderId="1" xfId="0" quotePrefix="1" applyFont="1" applyBorder="1" applyAlignment="1">
      <alignment vertical="center" wrapText="1"/>
    </xf>
    <xf numFmtId="179" fontId="5" fillId="0" borderId="1" xfId="0" applyNumberFormat="1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/>
    </xf>
    <xf numFmtId="0" fontId="0" fillId="0" borderId="0" xfId="0" quotePrefix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distributed" vertical="center" wrapText="1"/>
    </xf>
    <xf numFmtId="0" fontId="0" fillId="0" borderId="1" xfId="0" quotePrefix="1" applyFont="1" applyBorder="1" applyAlignment="1">
      <alignment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0" fillId="0" borderId="0" xfId="0" quotePrefix="1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topLeftCell="B1" workbookViewId="0">
      <selection activeCell="E10" sqref="E10"/>
    </sheetView>
  </sheetViews>
  <sheetFormatPr defaultRowHeight="16.5" x14ac:dyDescent="0.3"/>
  <cols>
    <col min="1" max="1" width="0" hidden="1" customWidth="1"/>
    <col min="2" max="3" width="4.625" customWidth="1"/>
    <col min="4" max="4" width="35.625" customWidth="1"/>
    <col min="5" max="5" width="25.625" customWidth="1"/>
    <col min="6" max="6" width="60.625" customWidth="1"/>
    <col min="7" max="7" width="30.625" customWidth="1"/>
    <col min="8" max="8" width="10.5" bestFit="1" customWidth="1"/>
  </cols>
  <sheetData>
    <row r="1" spans="1:7" ht="24" customHeight="1" x14ac:dyDescent="0.3">
      <c r="B1" s="19" t="s">
        <v>858</v>
      </c>
      <c r="C1" s="19"/>
      <c r="D1" s="19"/>
      <c r="E1" s="19"/>
      <c r="F1" s="19"/>
      <c r="G1" s="19"/>
    </row>
    <row r="2" spans="1:7" ht="21.95" customHeight="1" x14ac:dyDescent="0.3">
      <c r="B2" s="20" t="s">
        <v>859</v>
      </c>
      <c r="C2" s="20"/>
      <c r="D2" s="20"/>
      <c r="E2" s="20"/>
      <c r="F2" s="21" t="s">
        <v>937</v>
      </c>
      <c r="G2" s="21"/>
    </row>
    <row r="3" spans="1:7" ht="21.95" customHeight="1" x14ac:dyDescent="0.3">
      <c r="B3" s="22" t="s">
        <v>860</v>
      </c>
      <c r="C3" s="22"/>
      <c r="D3" s="22"/>
      <c r="E3" s="14" t="s">
        <v>861</v>
      </c>
      <c r="F3" s="14" t="s">
        <v>862</v>
      </c>
      <c r="G3" s="14" t="s">
        <v>511</v>
      </c>
    </row>
    <row r="4" spans="1:7" ht="21.95" customHeight="1" x14ac:dyDescent="0.3">
      <c r="A4" s="1" t="s">
        <v>867</v>
      </c>
      <c r="B4" s="23" t="s">
        <v>863</v>
      </c>
      <c r="C4" s="23" t="s">
        <v>864</v>
      </c>
      <c r="D4" s="15" t="s">
        <v>868</v>
      </c>
      <c r="E4" s="16">
        <f>TRUNC(공종별집계표!F5, 0)</f>
        <v>0</v>
      </c>
      <c r="F4" s="12" t="s">
        <v>52</v>
      </c>
      <c r="G4" s="12" t="s">
        <v>52</v>
      </c>
    </row>
    <row r="5" spans="1:7" ht="21.95" customHeight="1" x14ac:dyDescent="0.3">
      <c r="A5" s="1" t="s">
        <v>869</v>
      </c>
      <c r="B5" s="23"/>
      <c r="C5" s="23"/>
      <c r="D5" s="15" t="s">
        <v>870</v>
      </c>
      <c r="E5" s="16">
        <v>0</v>
      </c>
      <c r="F5" s="12" t="s">
        <v>52</v>
      </c>
      <c r="G5" s="12" t="s">
        <v>52</v>
      </c>
    </row>
    <row r="6" spans="1:7" ht="21.95" customHeight="1" x14ac:dyDescent="0.3">
      <c r="A6" s="1" t="s">
        <v>871</v>
      </c>
      <c r="B6" s="23"/>
      <c r="C6" s="23"/>
      <c r="D6" s="15" t="s">
        <v>872</v>
      </c>
      <c r="E6" s="16">
        <f>TRUNC(공종별집계표!T22+공종별집계표!T25, 0)</f>
        <v>0</v>
      </c>
      <c r="F6" s="12" t="s">
        <v>52</v>
      </c>
      <c r="G6" s="12" t="s">
        <v>52</v>
      </c>
    </row>
    <row r="7" spans="1:7" ht="21.95" customHeight="1" x14ac:dyDescent="0.3">
      <c r="A7" s="1" t="s">
        <v>873</v>
      </c>
      <c r="B7" s="23"/>
      <c r="C7" s="23"/>
      <c r="D7" s="15" t="s">
        <v>874</v>
      </c>
      <c r="E7" s="16">
        <f>TRUNC(E4+E5-E6, 0)</f>
        <v>0</v>
      </c>
      <c r="F7" s="12" t="s">
        <v>52</v>
      </c>
      <c r="G7" s="12" t="s">
        <v>52</v>
      </c>
    </row>
    <row r="8" spans="1:7" ht="21.95" customHeight="1" x14ac:dyDescent="0.3">
      <c r="A8" s="1" t="s">
        <v>875</v>
      </c>
      <c r="B8" s="23"/>
      <c r="C8" s="23" t="s">
        <v>865</v>
      </c>
      <c r="D8" s="15" t="s">
        <v>876</v>
      </c>
      <c r="E8" s="16">
        <f>TRUNC(공종별집계표!H5, 0)</f>
        <v>0</v>
      </c>
      <c r="F8" s="12" t="s">
        <v>52</v>
      </c>
      <c r="G8" s="12" t="s">
        <v>52</v>
      </c>
    </row>
    <row r="9" spans="1:7" ht="21.95" customHeight="1" x14ac:dyDescent="0.3">
      <c r="A9" s="1" t="s">
        <v>877</v>
      </c>
      <c r="B9" s="23"/>
      <c r="C9" s="23"/>
      <c r="D9" s="15" t="s">
        <v>878</v>
      </c>
      <c r="E9" s="16">
        <f>TRUNC(E8*0.079, 0)</f>
        <v>0</v>
      </c>
      <c r="F9" s="12" t="s">
        <v>879</v>
      </c>
      <c r="G9" s="12" t="s">
        <v>52</v>
      </c>
    </row>
    <row r="10" spans="1:7" ht="21.95" customHeight="1" x14ac:dyDescent="0.3">
      <c r="A10" s="1" t="s">
        <v>880</v>
      </c>
      <c r="B10" s="23"/>
      <c r="C10" s="23"/>
      <c r="D10" s="15" t="s">
        <v>874</v>
      </c>
      <c r="E10" s="16">
        <f>TRUNC(E8+E9, 0)</f>
        <v>0</v>
      </c>
      <c r="F10" s="12" t="s">
        <v>52</v>
      </c>
      <c r="G10" s="12" t="s">
        <v>52</v>
      </c>
    </row>
    <row r="11" spans="1:7" ht="21.95" customHeight="1" x14ac:dyDescent="0.3">
      <c r="A11" s="1" t="s">
        <v>881</v>
      </c>
      <c r="B11" s="23"/>
      <c r="C11" s="23" t="s">
        <v>866</v>
      </c>
      <c r="D11" s="15" t="s">
        <v>882</v>
      </c>
      <c r="E11" s="16">
        <f>TRUNC(공종별집계표!J5, 0)</f>
        <v>0</v>
      </c>
      <c r="F11" s="12" t="s">
        <v>52</v>
      </c>
      <c r="G11" s="12" t="s">
        <v>52</v>
      </c>
    </row>
    <row r="12" spans="1:7" ht="21.95" customHeight="1" x14ac:dyDescent="0.3">
      <c r="A12" s="1" t="s">
        <v>883</v>
      </c>
      <c r="B12" s="23"/>
      <c r="C12" s="23"/>
      <c r="D12" s="15" t="s">
        <v>884</v>
      </c>
      <c r="E12" s="16">
        <f>TRUNC(E10*0.0405, 0)</f>
        <v>0</v>
      </c>
      <c r="F12" s="12" t="s">
        <v>885</v>
      </c>
      <c r="G12" s="12" t="s">
        <v>52</v>
      </c>
    </row>
    <row r="13" spans="1:7" ht="21.95" customHeight="1" x14ac:dyDescent="0.3">
      <c r="A13" s="1" t="s">
        <v>886</v>
      </c>
      <c r="B13" s="23"/>
      <c r="C13" s="23"/>
      <c r="D13" s="15" t="s">
        <v>887</v>
      </c>
      <c r="E13" s="16">
        <f>TRUNC(E10*0.0087, 0)</f>
        <v>0</v>
      </c>
      <c r="F13" s="12" t="s">
        <v>888</v>
      </c>
      <c r="G13" s="12" t="s">
        <v>52</v>
      </c>
    </row>
    <row r="14" spans="1:7" ht="21.95" customHeight="1" x14ac:dyDescent="0.3">
      <c r="A14" s="1" t="s">
        <v>889</v>
      </c>
      <c r="B14" s="23"/>
      <c r="C14" s="23"/>
      <c r="D14" s="15" t="s">
        <v>890</v>
      </c>
      <c r="E14" s="16">
        <f>TRUNC(E8*0.0312, 0)</f>
        <v>0</v>
      </c>
      <c r="F14" s="12" t="s">
        <v>891</v>
      </c>
      <c r="G14" s="12" t="s">
        <v>52</v>
      </c>
    </row>
    <row r="15" spans="1:7" ht="21.95" customHeight="1" x14ac:dyDescent="0.3">
      <c r="A15" s="1" t="s">
        <v>892</v>
      </c>
      <c r="B15" s="23"/>
      <c r="C15" s="23"/>
      <c r="D15" s="15" t="s">
        <v>893</v>
      </c>
      <c r="E15" s="16">
        <f>TRUNC(E8*0.045, 0)</f>
        <v>0</v>
      </c>
      <c r="F15" s="12" t="s">
        <v>894</v>
      </c>
      <c r="G15" s="12" t="s">
        <v>52</v>
      </c>
    </row>
    <row r="16" spans="1:7" ht="21.95" customHeight="1" x14ac:dyDescent="0.3">
      <c r="A16" s="1" t="s">
        <v>895</v>
      </c>
      <c r="B16" s="23"/>
      <c r="C16" s="23"/>
      <c r="D16" s="15" t="s">
        <v>896</v>
      </c>
      <c r="E16" s="16">
        <f>TRUNC(E14*0.0738, 0)</f>
        <v>0</v>
      </c>
      <c r="F16" s="12" t="s">
        <v>897</v>
      </c>
      <c r="G16" s="12" t="s">
        <v>52</v>
      </c>
    </row>
    <row r="17" spans="1:7" ht="21.95" customHeight="1" x14ac:dyDescent="0.3">
      <c r="A17" s="1" t="s">
        <v>898</v>
      </c>
      <c r="B17" s="23"/>
      <c r="C17" s="23"/>
      <c r="D17" s="15" t="s">
        <v>899</v>
      </c>
      <c r="E17" s="16">
        <f>TRUNC(E8*0.023, 0)</f>
        <v>0</v>
      </c>
      <c r="F17" s="12" t="s">
        <v>900</v>
      </c>
      <c r="G17" s="12" t="s">
        <v>52</v>
      </c>
    </row>
    <row r="18" spans="1:7" ht="21.95" customHeight="1" x14ac:dyDescent="0.3">
      <c r="A18" s="1" t="s">
        <v>901</v>
      </c>
      <c r="B18" s="23"/>
      <c r="C18" s="23"/>
      <c r="D18" s="15" t="s">
        <v>902</v>
      </c>
      <c r="E18" s="16">
        <f>TRUNC((E7+E8+(0/1.1))*0.0293, 0)</f>
        <v>0</v>
      </c>
      <c r="F18" s="12" t="s">
        <v>903</v>
      </c>
      <c r="G18" s="12" t="s">
        <v>52</v>
      </c>
    </row>
    <row r="19" spans="1:7" ht="21.95" customHeight="1" x14ac:dyDescent="0.3">
      <c r="A19" s="1" t="s">
        <v>904</v>
      </c>
      <c r="B19" s="23"/>
      <c r="C19" s="23"/>
      <c r="D19" s="15" t="s">
        <v>905</v>
      </c>
      <c r="E19" s="16">
        <f>TRUNC((E7+E8+E11)*0.003, 0)</f>
        <v>0</v>
      </c>
      <c r="F19" s="12" t="s">
        <v>906</v>
      </c>
      <c r="G19" s="12" t="s">
        <v>52</v>
      </c>
    </row>
    <row r="20" spans="1:7" ht="21.95" customHeight="1" x14ac:dyDescent="0.3">
      <c r="A20" s="1" t="s">
        <v>907</v>
      </c>
      <c r="B20" s="23"/>
      <c r="C20" s="23"/>
      <c r="D20" s="15" t="s">
        <v>908</v>
      </c>
      <c r="E20" s="16">
        <f>TRUNC((E7+E10)*0.055, 0)</f>
        <v>0</v>
      </c>
      <c r="F20" s="12" t="s">
        <v>909</v>
      </c>
      <c r="G20" s="12" t="s">
        <v>52</v>
      </c>
    </row>
    <row r="21" spans="1:7" ht="21.95" customHeight="1" x14ac:dyDescent="0.3">
      <c r="A21" s="1" t="s">
        <v>910</v>
      </c>
      <c r="B21" s="23"/>
      <c r="C21" s="23"/>
      <c r="D21" s="15" t="s">
        <v>911</v>
      </c>
      <c r="E21" s="16">
        <f>TRUNC((E7+E8+E11)*0.00081, 0)</f>
        <v>0</v>
      </c>
      <c r="F21" s="12" t="s">
        <v>912</v>
      </c>
      <c r="G21" s="12" t="s">
        <v>52</v>
      </c>
    </row>
    <row r="22" spans="1:7" ht="21.95" customHeight="1" x14ac:dyDescent="0.3">
      <c r="A22" s="1" t="s">
        <v>913</v>
      </c>
      <c r="B22" s="23"/>
      <c r="C22" s="23"/>
      <c r="D22" s="15" t="s">
        <v>914</v>
      </c>
      <c r="E22" s="16">
        <f>TRUNC((E7+E8+E11)*0.0007, 0)</f>
        <v>0</v>
      </c>
      <c r="F22" s="12" t="s">
        <v>915</v>
      </c>
      <c r="G22" s="12" t="s">
        <v>52</v>
      </c>
    </row>
    <row r="23" spans="1:7" ht="21.95" customHeight="1" x14ac:dyDescent="0.3">
      <c r="A23" s="1" t="s">
        <v>916</v>
      </c>
      <c r="B23" s="23"/>
      <c r="C23" s="23"/>
      <c r="D23" s="15" t="s">
        <v>874</v>
      </c>
      <c r="E23" s="16">
        <f>TRUNC(E11+E12+E13+E14+E15+E17+E18+E16+E20+E19+E21+E22, 0)</f>
        <v>0</v>
      </c>
      <c r="F23" s="12" t="s">
        <v>52</v>
      </c>
      <c r="G23" s="12" t="s">
        <v>52</v>
      </c>
    </row>
    <row r="24" spans="1:7" ht="21.95" customHeight="1" x14ac:dyDescent="0.3">
      <c r="A24" s="1" t="s">
        <v>917</v>
      </c>
      <c r="B24" s="24" t="s">
        <v>918</v>
      </c>
      <c r="C24" s="24"/>
      <c r="D24" s="25"/>
      <c r="E24" s="16">
        <f>TRUNC(E7+E10+E23, 0)</f>
        <v>0</v>
      </c>
      <c r="F24" s="12" t="s">
        <v>52</v>
      </c>
      <c r="G24" s="12" t="s">
        <v>52</v>
      </c>
    </row>
    <row r="25" spans="1:7" ht="21.95" customHeight="1" x14ac:dyDescent="0.3">
      <c r="A25" s="1" t="s">
        <v>919</v>
      </c>
      <c r="B25" s="24" t="s">
        <v>920</v>
      </c>
      <c r="C25" s="24"/>
      <c r="D25" s="25"/>
      <c r="E25" s="16">
        <f>TRUNC(E24*0.06, 0)</f>
        <v>0</v>
      </c>
      <c r="F25" s="12" t="s">
        <v>921</v>
      </c>
      <c r="G25" s="12" t="s">
        <v>52</v>
      </c>
    </row>
    <row r="26" spans="1:7" ht="21.95" customHeight="1" x14ac:dyDescent="0.3">
      <c r="A26" s="1" t="s">
        <v>922</v>
      </c>
      <c r="B26" s="24" t="s">
        <v>923</v>
      </c>
      <c r="C26" s="24"/>
      <c r="D26" s="25"/>
      <c r="E26" s="16">
        <f>TRUNC((E10+E23+E25)*0.15, 0)</f>
        <v>0</v>
      </c>
      <c r="F26" s="12" t="s">
        <v>924</v>
      </c>
      <c r="G26" s="12" t="s">
        <v>52</v>
      </c>
    </row>
    <row r="27" spans="1:7" ht="21.95" customHeight="1" x14ac:dyDescent="0.3">
      <c r="A27" s="1" t="s">
        <v>925</v>
      </c>
      <c r="B27" s="24" t="s">
        <v>926</v>
      </c>
      <c r="C27" s="24"/>
      <c r="D27" s="25"/>
      <c r="E27" s="16">
        <f>TRUNC(E24+E25+E26, 0)</f>
        <v>0</v>
      </c>
      <c r="F27" s="12" t="s">
        <v>52</v>
      </c>
      <c r="G27" s="12" t="s">
        <v>52</v>
      </c>
    </row>
    <row r="28" spans="1:7" ht="21.95" customHeight="1" x14ac:dyDescent="0.3">
      <c r="A28" s="1" t="s">
        <v>927</v>
      </c>
      <c r="B28" s="24" t="s">
        <v>928</v>
      </c>
      <c r="C28" s="24"/>
      <c r="D28" s="25"/>
      <c r="E28" s="16">
        <f>TRUNC(E27*0.1, 0)</f>
        <v>0</v>
      </c>
      <c r="F28" s="12" t="s">
        <v>929</v>
      </c>
      <c r="G28" s="12" t="s">
        <v>52</v>
      </c>
    </row>
    <row r="29" spans="1:7" ht="21.95" customHeight="1" x14ac:dyDescent="0.3">
      <c r="A29" s="1" t="s">
        <v>930</v>
      </c>
      <c r="B29" s="24" t="s">
        <v>931</v>
      </c>
      <c r="C29" s="24"/>
      <c r="D29" s="25"/>
      <c r="E29" s="16">
        <f>TRUNC(INT((E27+E28)/1000)*1000, 0)</f>
        <v>0</v>
      </c>
      <c r="F29" s="12" t="s">
        <v>52</v>
      </c>
      <c r="G29" s="12" t="s">
        <v>52</v>
      </c>
    </row>
    <row r="30" spans="1:7" ht="21.95" customHeight="1" x14ac:dyDescent="0.3">
      <c r="A30" s="1" t="s">
        <v>932</v>
      </c>
      <c r="B30" s="24" t="s">
        <v>933</v>
      </c>
      <c r="C30" s="24"/>
      <c r="D30" s="25"/>
      <c r="E30" s="16">
        <f>TRUNC(공종별집계표!T26, 0)</f>
        <v>0</v>
      </c>
      <c r="F30" s="12" t="s">
        <v>52</v>
      </c>
      <c r="G30" s="12" t="s">
        <v>52</v>
      </c>
    </row>
    <row r="31" spans="1:7" ht="21.95" customHeight="1" x14ac:dyDescent="0.3">
      <c r="A31" s="1" t="s">
        <v>934</v>
      </c>
      <c r="B31" s="24" t="s">
        <v>935</v>
      </c>
      <c r="C31" s="24"/>
      <c r="D31" s="25"/>
      <c r="E31" s="16">
        <f>TRUNC(E29+0+E30, 0)</f>
        <v>0</v>
      </c>
      <c r="F31" s="12" t="s">
        <v>52</v>
      </c>
      <c r="G31" s="12" t="s">
        <v>52</v>
      </c>
    </row>
  </sheetData>
  <mergeCells count="16">
    <mergeCell ref="B30:D30"/>
    <mergeCell ref="B31:D31"/>
    <mergeCell ref="B24:D24"/>
    <mergeCell ref="B25:D25"/>
    <mergeCell ref="B26:D26"/>
    <mergeCell ref="B27:D27"/>
    <mergeCell ref="B28:D28"/>
    <mergeCell ref="B29:D29"/>
    <mergeCell ref="B1:G1"/>
    <mergeCell ref="B2:E2"/>
    <mergeCell ref="F2:G2"/>
    <mergeCell ref="B3:D3"/>
    <mergeCell ref="B4:B23"/>
    <mergeCell ref="C4:C7"/>
    <mergeCell ref="C8:C10"/>
    <mergeCell ref="C11:C23"/>
  </mergeCells>
  <phoneticPr fontId="1" type="noConversion"/>
  <pageMargins left="0.78740157480314954" right="0" top="0.39370078740157477" bottom="0.39370078740157477" header="0" footer="0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topLeftCell="A7" workbookViewId="0">
      <selection activeCell="E12" sqref="E12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20" ht="30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0" ht="30" customHeight="1" x14ac:dyDescent="0.3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/>
      <c r="G3" s="28" t="s">
        <v>9</v>
      </c>
      <c r="H3" s="28"/>
      <c r="I3" s="28" t="s">
        <v>10</v>
      </c>
      <c r="J3" s="28"/>
      <c r="K3" s="28" t="s">
        <v>11</v>
      </c>
      <c r="L3" s="28"/>
      <c r="M3" s="28" t="s">
        <v>12</v>
      </c>
      <c r="N3" s="30" t="s">
        <v>13</v>
      </c>
      <c r="O3" s="30" t="s">
        <v>14</v>
      </c>
      <c r="P3" s="30" t="s">
        <v>15</v>
      </c>
      <c r="Q3" s="30" t="s">
        <v>16</v>
      </c>
      <c r="R3" s="30" t="s">
        <v>17</v>
      </c>
      <c r="S3" s="30" t="s">
        <v>18</v>
      </c>
      <c r="T3" s="30" t="s">
        <v>19</v>
      </c>
    </row>
    <row r="4" spans="1:20" ht="30" customHeight="1" x14ac:dyDescent="0.3">
      <c r="A4" s="29"/>
      <c r="B4" s="29"/>
      <c r="C4" s="29"/>
      <c r="D4" s="29"/>
      <c r="E4" s="7" t="s">
        <v>7</v>
      </c>
      <c r="F4" s="7" t="s">
        <v>8</v>
      </c>
      <c r="G4" s="7" t="s">
        <v>7</v>
      </c>
      <c r="H4" s="7" t="s">
        <v>8</v>
      </c>
      <c r="I4" s="7" t="s">
        <v>7</v>
      </c>
      <c r="J4" s="7" t="s">
        <v>8</v>
      </c>
      <c r="K4" s="7" t="s">
        <v>7</v>
      </c>
      <c r="L4" s="7" t="s">
        <v>8</v>
      </c>
      <c r="M4" s="29"/>
      <c r="N4" s="30"/>
      <c r="O4" s="30"/>
      <c r="P4" s="30"/>
      <c r="Q4" s="30"/>
      <c r="R4" s="30"/>
      <c r="S4" s="30"/>
      <c r="T4" s="30"/>
    </row>
    <row r="5" spans="1:20" ht="30" customHeight="1" x14ac:dyDescent="0.3">
      <c r="A5" s="8" t="s">
        <v>51</v>
      </c>
      <c r="B5" s="8" t="s">
        <v>52</v>
      </c>
      <c r="C5" s="8" t="s">
        <v>52</v>
      </c>
      <c r="D5" s="9">
        <v>1</v>
      </c>
      <c r="E5" s="10">
        <f>F6+F23</f>
        <v>0</v>
      </c>
      <c r="F5" s="10">
        <f t="shared" ref="F5:F26" si="0">E5*D5</f>
        <v>0</v>
      </c>
      <c r="G5" s="10">
        <f>H6+H23</f>
        <v>0</v>
      </c>
      <c r="H5" s="10">
        <f t="shared" ref="H5:H26" si="1">G5*D5</f>
        <v>0</v>
      </c>
      <c r="I5" s="10">
        <f>J6+J23</f>
        <v>0</v>
      </c>
      <c r="J5" s="10">
        <f t="shared" ref="J5:J26" si="2">I5*D5</f>
        <v>0</v>
      </c>
      <c r="K5" s="10">
        <f t="shared" ref="K5:K26" si="3">E5+G5+I5</f>
        <v>0</v>
      </c>
      <c r="L5" s="10">
        <f t="shared" ref="L5:L26" si="4">F5+H5+J5</f>
        <v>0</v>
      </c>
      <c r="M5" s="8" t="s">
        <v>52</v>
      </c>
      <c r="N5" s="2" t="s">
        <v>53</v>
      </c>
      <c r="O5" s="2" t="s">
        <v>52</v>
      </c>
      <c r="P5" s="2" t="s">
        <v>52</v>
      </c>
      <c r="Q5" s="2" t="s">
        <v>52</v>
      </c>
      <c r="R5" s="3">
        <v>1</v>
      </c>
      <c r="S5" s="2" t="s">
        <v>52</v>
      </c>
      <c r="T5" s="6"/>
    </row>
    <row r="6" spans="1:20" ht="30" customHeight="1" x14ac:dyDescent="0.3">
      <c r="A6" s="8" t="s">
        <v>54</v>
      </c>
      <c r="B6" s="8" t="s">
        <v>52</v>
      </c>
      <c r="C6" s="8" t="s">
        <v>52</v>
      </c>
      <c r="D6" s="9">
        <v>1</v>
      </c>
      <c r="E6" s="10">
        <f>F7+F8+F9+F10+F11+F12+F13+F14+F15+F16+F17+F18+F19+F20+F21</f>
        <v>0</v>
      </c>
      <c r="F6" s="10">
        <f t="shared" si="0"/>
        <v>0</v>
      </c>
      <c r="G6" s="10">
        <f>H7+H8+H9+H10+H11+H12+H13+H14+H15+H16+H17+H18+H19+H20+H21</f>
        <v>0</v>
      </c>
      <c r="H6" s="10">
        <f t="shared" si="1"/>
        <v>0</v>
      </c>
      <c r="I6" s="10">
        <f>J7+J8+J9+J10+J11+J12+J13+J14+J15+J16+J17+J18+J19+J20+J21</f>
        <v>0</v>
      </c>
      <c r="J6" s="10">
        <f t="shared" si="2"/>
        <v>0</v>
      </c>
      <c r="K6" s="10">
        <f t="shared" si="3"/>
        <v>0</v>
      </c>
      <c r="L6" s="10">
        <f t="shared" si="4"/>
        <v>0</v>
      </c>
      <c r="M6" s="8" t="s">
        <v>52</v>
      </c>
      <c r="N6" s="2" t="s">
        <v>55</v>
      </c>
      <c r="O6" s="2" t="s">
        <v>52</v>
      </c>
      <c r="P6" s="2" t="s">
        <v>53</v>
      </c>
      <c r="Q6" s="2" t="s">
        <v>52</v>
      </c>
      <c r="R6" s="3">
        <v>2</v>
      </c>
      <c r="S6" s="2" t="s">
        <v>52</v>
      </c>
      <c r="T6" s="6"/>
    </row>
    <row r="7" spans="1:20" ht="30" customHeight="1" x14ac:dyDescent="0.3">
      <c r="A7" s="8" t="s">
        <v>56</v>
      </c>
      <c r="B7" s="8" t="s">
        <v>52</v>
      </c>
      <c r="C7" s="8" t="s">
        <v>52</v>
      </c>
      <c r="D7" s="9">
        <v>1</v>
      </c>
      <c r="E7" s="10">
        <f>공종별내역서!F27</f>
        <v>0</v>
      </c>
      <c r="F7" s="10">
        <f t="shared" si="0"/>
        <v>0</v>
      </c>
      <c r="G7" s="10">
        <f>공종별내역서!H27</f>
        <v>0</v>
      </c>
      <c r="H7" s="10">
        <f t="shared" si="1"/>
        <v>0</v>
      </c>
      <c r="I7" s="10">
        <f>공종별내역서!J27</f>
        <v>0</v>
      </c>
      <c r="J7" s="10">
        <f t="shared" si="2"/>
        <v>0</v>
      </c>
      <c r="K7" s="10">
        <f t="shared" si="3"/>
        <v>0</v>
      </c>
      <c r="L7" s="10">
        <f t="shared" si="4"/>
        <v>0</v>
      </c>
      <c r="M7" s="8" t="s">
        <v>52</v>
      </c>
      <c r="N7" s="2" t="s">
        <v>57</v>
      </c>
      <c r="O7" s="2" t="s">
        <v>52</v>
      </c>
      <c r="P7" s="2" t="s">
        <v>55</v>
      </c>
      <c r="Q7" s="2" t="s">
        <v>52</v>
      </c>
      <c r="R7" s="3">
        <v>3</v>
      </c>
      <c r="S7" s="2" t="s">
        <v>52</v>
      </c>
      <c r="T7" s="6"/>
    </row>
    <row r="8" spans="1:20" ht="30" customHeight="1" x14ac:dyDescent="0.3">
      <c r="A8" s="8" t="s">
        <v>72</v>
      </c>
      <c r="B8" s="8" t="s">
        <v>52</v>
      </c>
      <c r="C8" s="8" t="s">
        <v>52</v>
      </c>
      <c r="D8" s="9">
        <v>1</v>
      </c>
      <c r="E8" s="10">
        <f>공종별내역서!F51</f>
        <v>0</v>
      </c>
      <c r="F8" s="10">
        <f t="shared" si="0"/>
        <v>0</v>
      </c>
      <c r="G8" s="10">
        <f>공종별내역서!H51</f>
        <v>0</v>
      </c>
      <c r="H8" s="10">
        <f t="shared" si="1"/>
        <v>0</v>
      </c>
      <c r="I8" s="10">
        <f>공종별내역서!J51</f>
        <v>0</v>
      </c>
      <c r="J8" s="10">
        <f t="shared" si="2"/>
        <v>0</v>
      </c>
      <c r="K8" s="10">
        <f t="shared" si="3"/>
        <v>0</v>
      </c>
      <c r="L8" s="10">
        <f t="shared" si="4"/>
        <v>0</v>
      </c>
      <c r="M8" s="8" t="s">
        <v>52</v>
      </c>
      <c r="N8" s="2" t="s">
        <v>73</v>
      </c>
      <c r="O8" s="2" t="s">
        <v>52</v>
      </c>
      <c r="P8" s="2" t="s">
        <v>55</v>
      </c>
      <c r="Q8" s="2" t="s">
        <v>52</v>
      </c>
      <c r="R8" s="3">
        <v>3</v>
      </c>
      <c r="S8" s="2" t="s">
        <v>52</v>
      </c>
      <c r="T8" s="6"/>
    </row>
    <row r="9" spans="1:20" ht="30" customHeight="1" x14ac:dyDescent="0.3">
      <c r="A9" s="8" t="s">
        <v>99</v>
      </c>
      <c r="B9" s="8" t="s">
        <v>52</v>
      </c>
      <c r="C9" s="8" t="s">
        <v>52</v>
      </c>
      <c r="D9" s="9">
        <v>1</v>
      </c>
      <c r="E9" s="10">
        <f>공종별내역서!F75</f>
        <v>0</v>
      </c>
      <c r="F9" s="10">
        <f t="shared" si="0"/>
        <v>0</v>
      </c>
      <c r="G9" s="10">
        <f>공종별내역서!H75</f>
        <v>0</v>
      </c>
      <c r="H9" s="10">
        <f t="shared" si="1"/>
        <v>0</v>
      </c>
      <c r="I9" s="10">
        <f>공종별내역서!J75</f>
        <v>0</v>
      </c>
      <c r="J9" s="10">
        <f t="shared" si="2"/>
        <v>0</v>
      </c>
      <c r="K9" s="10">
        <f t="shared" si="3"/>
        <v>0</v>
      </c>
      <c r="L9" s="10">
        <f t="shared" si="4"/>
        <v>0</v>
      </c>
      <c r="M9" s="8" t="s">
        <v>52</v>
      </c>
      <c r="N9" s="2" t="s">
        <v>100</v>
      </c>
      <c r="O9" s="2" t="s">
        <v>52</v>
      </c>
      <c r="P9" s="2" t="s">
        <v>55</v>
      </c>
      <c r="Q9" s="2" t="s">
        <v>52</v>
      </c>
      <c r="R9" s="3">
        <v>3</v>
      </c>
      <c r="S9" s="2" t="s">
        <v>52</v>
      </c>
      <c r="T9" s="6"/>
    </row>
    <row r="10" spans="1:20" ht="30" customHeight="1" x14ac:dyDescent="0.3">
      <c r="A10" s="8" t="s">
        <v>109</v>
      </c>
      <c r="B10" s="8" t="s">
        <v>52</v>
      </c>
      <c r="C10" s="8" t="s">
        <v>52</v>
      </c>
      <c r="D10" s="9">
        <v>1</v>
      </c>
      <c r="E10" s="10">
        <f>공종별내역서!F99</f>
        <v>0</v>
      </c>
      <c r="F10" s="10">
        <f t="shared" si="0"/>
        <v>0</v>
      </c>
      <c r="G10" s="10">
        <f>공종별내역서!H99</f>
        <v>0</v>
      </c>
      <c r="H10" s="10">
        <f t="shared" si="1"/>
        <v>0</v>
      </c>
      <c r="I10" s="10">
        <f>공종별내역서!J99</f>
        <v>0</v>
      </c>
      <c r="J10" s="10">
        <f t="shared" si="2"/>
        <v>0</v>
      </c>
      <c r="K10" s="10">
        <f t="shared" si="3"/>
        <v>0</v>
      </c>
      <c r="L10" s="10">
        <f t="shared" si="4"/>
        <v>0</v>
      </c>
      <c r="M10" s="8" t="s">
        <v>52</v>
      </c>
      <c r="N10" s="2" t="s">
        <v>110</v>
      </c>
      <c r="O10" s="2" t="s">
        <v>52</v>
      </c>
      <c r="P10" s="2" t="s">
        <v>55</v>
      </c>
      <c r="Q10" s="2" t="s">
        <v>52</v>
      </c>
      <c r="R10" s="3">
        <v>3</v>
      </c>
      <c r="S10" s="2" t="s">
        <v>52</v>
      </c>
      <c r="T10" s="6"/>
    </row>
    <row r="11" spans="1:20" ht="30" customHeight="1" x14ac:dyDescent="0.3">
      <c r="A11" s="8" t="s">
        <v>119</v>
      </c>
      <c r="B11" s="8" t="s">
        <v>52</v>
      </c>
      <c r="C11" s="8" t="s">
        <v>52</v>
      </c>
      <c r="D11" s="9">
        <v>1</v>
      </c>
      <c r="E11" s="10">
        <f>공종별내역서!F123</f>
        <v>0</v>
      </c>
      <c r="F11" s="10">
        <f t="shared" si="0"/>
        <v>0</v>
      </c>
      <c r="G11" s="10">
        <f>공종별내역서!H123</f>
        <v>0</v>
      </c>
      <c r="H11" s="10">
        <f t="shared" si="1"/>
        <v>0</v>
      </c>
      <c r="I11" s="10">
        <f>공종별내역서!J123</f>
        <v>0</v>
      </c>
      <c r="J11" s="10">
        <f t="shared" si="2"/>
        <v>0</v>
      </c>
      <c r="K11" s="10">
        <f t="shared" si="3"/>
        <v>0</v>
      </c>
      <c r="L11" s="10">
        <f t="shared" si="4"/>
        <v>0</v>
      </c>
      <c r="M11" s="8" t="s">
        <v>52</v>
      </c>
      <c r="N11" s="2" t="s">
        <v>120</v>
      </c>
      <c r="O11" s="2" t="s">
        <v>52</v>
      </c>
      <c r="P11" s="2" t="s">
        <v>55</v>
      </c>
      <c r="Q11" s="2" t="s">
        <v>52</v>
      </c>
      <c r="R11" s="3">
        <v>3</v>
      </c>
      <c r="S11" s="2" t="s">
        <v>52</v>
      </c>
      <c r="T11" s="6"/>
    </row>
    <row r="12" spans="1:20" ht="30" customHeight="1" x14ac:dyDescent="0.3">
      <c r="A12" s="8" t="s">
        <v>137</v>
      </c>
      <c r="B12" s="8" t="s">
        <v>52</v>
      </c>
      <c r="C12" s="8" t="s">
        <v>52</v>
      </c>
      <c r="D12" s="9">
        <v>1</v>
      </c>
      <c r="E12" s="10">
        <f>공종별내역서!F147</f>
        <v>0</v>
      </c>
      <c r="F12" s="10">
        <f t="shared" si="0"/>
        <v>0</v>
      </c>
      <c r="G12" s="10">
        <f>공종별내역서!H147</f>
        <v>0</v>
      </c>
      <c r="H12" s="10">
        <f t="shared" si="1"/>
        <v>0</v>
      </c>
      <c r="I12" s="10">
        <f>공종별내역서!J147</f>
        <v>0</v>
      </c>
      <c r="J12" s="10">
        <f t="shared" si="2"/>
        <v>0</v>
      </c>
      <c r="K12" s="10">
        <f t="shared" si="3"/>
        <v>0</v>
      </c>
      <c r="L12" s="10">
        <f t="shared" si="4"/>
        <v>0</v>
      </c>
      <c r="M12" s="8" t="s">
        <v>52</v>
      </c>
      <c r="N12" s="2" t="s">
        <v>138</v>
      </c>
      <c r="O12" s="2" t="s">
        <v>52</v>
      </c>
      <c r="P12" s="2" t="s">
        <v>55</v>
      </c>
      <c r="Q12" s="2" t="s">
        <v>52</v>
      </c>
      <c r="R12" s="3">
        <v>3</v>
      </c>
      <c r="S12" s="2" t="s">
        <v>52</v>
      </c>
      <c r="T12" s="6"/>
    </row>
    <row r="13" spans="1:20" ht="30" customHeight="1" x14ac:dyDescent="0.3">
      <c r="A13" s="8" t="s">
        <v>150</v>
      </c>
      <c r="B13" s="8" t="s">
        <v>52</v>
      </c>
      <c r="C13" s="8" t="s">
        <v>52</v>
      </c>
      <c r="D13" s="9">
        <v>1</v>
      </c>
      <c r="E13" s="10">
        <f>공종별내역서!F171</f>
        <v>0</v>
      </c>
      <c r="F13" s="10">
        <f t="shared" si="0"/>
        <v>0</v>
      </c>
      <c r="G13" s="10">
        <f>공종별내역서!H171</f>
        <v>0</v>
      </c>
      <c r="H13" s="10">
        <f t="shared" si="1"/>
        <v>0</v>
      </c>
      <c r="I13" s="10">
        <f>공종별내역서!J171</f>
        <v>0</v>
      </c>
      <c r="J13" s="10">
        <f t="shared" si="2"/>
        <v>0</v>
      </c>
      <c r="K13" s="10">
        <f t="shared" si="3"/>
        <v>0</v>
      </c>
      <c r="L13" s="10">
        <f t="shared" si="4"/>
        <v>0</v>
      </c>
      <c r="M13" s="8" t="s">
        <v>52</v>
      </c>
      <c r="N13" s="2" t="s">
        <v>151</v>
      </c>
      <c r="O13" s="2" t="s">
        <v>52</v>
      </c>
      <c r="P13" s="2" t="s">
        <v>55</v>
      </c>
      <c r="Q13" s="2" t="s">
        <v>52</v>
      </c>
      <c r="R13" s="3">
        <v>3</v>
      </c>
      <c r="S13" s="2" t="s">
        <v>52</v>
      </c>
      <c r="T13" s="6"/>
    </row>
    <row r="14" spans="1:20" ht="30" customHeight="1" x14ac:dyDescent="0.3">
      <c r="A14" s="8" t="s">
        <v>195</v>
      </c>
      <c r="B14" s="8" t="s">
        <v>52</v>
      </c>
      <c r="C14" s="8" t="s">
        <v>52</v>
      </c>
      <c r="D14" s="9">
        <v>1</v>
      </c>
      <c r="E14" s="10">
        <f>공종별내역서!F195</f>
        <v>0</v>
      </c>
      <c r="F14" s="10">
        <f t="shared" si="0"/>
        <v>0</v>
      </c>
      <c r="G14" s="10">
        <f>공종별내역서!H195</f>
        <v>0</v>
      </c>
      <c r="H14" s="10">
        <f t="shared" si="1"/>
        <v>0</v>
      </c>
      <c r="I14" s="10">
        <f>공종별내역서!J195</f>
        <v>0</v>
      </c>
      <c r="J14" s="10">
        <f t="shared" si="2"/>
        <v>0</v>
      </c>
      <c r="K14" s="10">
        <f t="shared" si="3"/>
        <v>0</v>
      </c>
      <c r="L14" s="10">
        <f t="shared" si="4"/>
        <v>0</v>
      </c>
      <c r="M14" s="8" t="s">
        <v>52</v>
      </c>
      <c r="N14" s="2" t="s">
        <v>196</v>
      </c>
      <c r="O14" s="2" t="s">
        <v>52</v>
      </c>
      <c r="P14" s="2" t="s">
        <v>55</v>
      </c>
      <c r="Q14" s="2" t="s">
        <v>52</v>
      </c>
      <c r="R14" s="3">
        <v>3</v>
      </c>
      <c r="S14" s="2" t="s">
        <v>52</v>
      </c>
      <c r="T14" s="6"/>
    </row>
    <row r="15" spans="1:20" ht="30" customHeight="1" x14ac:dyDescent="0.3">
      <c r="A15" s="8" t="s">
        <v>208</v>
      </c>
      <c r="B15" s="8" t="s">
        <v>52</v>
      </c>
      <c r="C15" s="8" t="s">
        <v>52</v>
      </c>
      <c r="D15" s="9">
        <v>1</v>
      </c>
      <c r="E15" s="10">
        <f>공종별내역서!F219</f>
        <v>0</v>
      </c>
      <c r="F15" s="10">
        <f t="shared" si="0"/>
        <v>0</v>
      </c>
      <c r="G15" s="10">
        <f>공종별내역서!H219</f>
        <v>0</v>
      </c>
      <c r="H15" s="10">
        <f t="shared" si="1"/>
        <v>0</v>
      </c>
      <c r="I15" s="10">
        <f>공종별내역서!J219</f>
        <v>0</v>
      </c>
      <c r="J15" s="10">
        <f t="shared" si="2"/>
        <v>0</v>
      </c>
      <c r="K15" s="10">
        <f t="shared" si="3"/>
        <v>0</v>
      </c>
      <c r="L15" s="10">
        <f t="shared" si="4"/>
        <v>0</v>
      </c>
      <c r="M15" s="8" t="s">
        <v>52</v>
      </c>
      <c r="N15" s="2" t="s">
        <v>209</v>
      </c>
      <c r="O15" s="2" t="s">
        <v>52</v>
      </c>
      <c r="P15" s="2" t="s">
        <v>55</v>
      </c>
      <c r="Q15" s="2" t="s">
        <v>52</v>
      </c>
      <c r="R15" s="3">
        <v>3</v>
      </c>
      <c r="S15" s="2" t="s">
        <v>52</v>
      </c>
      <c r="T15" s="6"/>
    </row>
    <row r="16" spans="1:20" ht="30" customHeight="1" x14ac:dyDescent="0.3">
      <c r="A16" s="8" t="s">
        <v>296</v>
      </c>
      <c r="B16" s="8" t="s">
        <v>52</v>
      </c>
      <c r="C16" s="8" t="s">
        <v>52</v>
      </c>
      <c r="D16" s="9">
        <v>1</v>
      </c>
      <c r="E16" s="10">
        <f>공종별내역서!F243</f>
        <v>0</v>
      </c>
      <c r="F16" s="10">
        <f t="shared" si="0"/>
        <v>0</v>
      </c>
      <c r="G16" s="10">
        <f>공종별내역서!H243</f>
        <v>0</v>
      </c>
      <c r="H16" s="10">
        <f t="shared" si="1"/>
        <v>0</v>
      </c>
      <c r="I16" s="10">
        <f>공종별내역서!J243</f>
        <v>0</v>
      </c>
      <c r="J16" s="10">
        <f t="shared" si="2"/>
        <v>0</v>
      </c>
      <c r="K16" s="10">
        <f t="shared" si="3"/>
        <v>0</v>
      </c>
      <c r="L16" s="10">
        <f t="shared" si="4"/>
        <v>0</v>
      </c>
      <c r="M16" s="8" t="s">
        <v>52</v>
      </c>
      <c r="N16" s="2" t="s">
        <v>297</v>
      </c>
      <c r="O16" s="2" t="s">
        <v>52</v>
      </c>
      <c r="P16" s="2" t="s">
        <v>55</v>
      </c>
      <c r="Q16" s="2" t="s">
        <v>52</v>
      </c>
      <c r="R16" s="3">
        <v>3</v>
      </c>
      <c r="S16" s="2" t="s">
        <v>52</v>
      </c>
      <c r="T16" s="6"/>
    </row>
    <row r="17" spans="1:20" ht="30" customHeight="1" x14ac:dyDescent="0.3">
      <c r="A17" s="8" t="s">
        <v>325</v>
      </c>
      <c r="B17" s="8" t="s">
        <v>52</v>
      </c>
      <c r="C17" s="8" t="s">
        <v>52</v>
      </c>
      <c r="D17" s="9">
        <v>1</v>
      </c>
      <c r="E17" s="10">
        <f>공종별내역서!F267</f>
        <v>0</v>
      </c>
      <c r="F17" s="10">
        <f t="shared" si="0"/>
        <v>0</v>
      </c>
      <c r="G17" s="10">
        <f>공종별내역서!H267</f>
        <v>0</v>
      </c>
      <c r="H17" s="10">
        <f t="shared" si="1"/>
        <v>0</v>
      </c>
      <c r="I17" s="10">
        <f>공종별내역서!J267</f>
        <v>0</v>
      </c>
      <c r="J17" s="10">
        <f t="shared" si="2"/>
        <v>0</v>
      </c>
      <c r="K17" s="10">
        <f t="shared" si="3"/>
        <v>0</v>
      </c>
      <c r="L17" s="10">
        <f t="shared" si="4"/>
        <v>0</v>
      </c>
      <c r="M17" s="8" t="s">
        <v>52</v>
      </c>
      <c r="N17" s="2" t="s">
        <v>326</v>
      </c>
      <c r="O17" s="2" t="s">
        <v>52</v>
      </c>
      <c r="P17" s="2" t="s">
        <v>55</v>
      </c>
      <c r="Q17" s="2" t="s">
        <v>52</v>
      </c>
      <c r="R17" s="3">
        <v>3</v>
      </c>
      <c r="S17" s="2" t="s">
        <v>52</v>
      </c>
      <c r="T17" s="6"/>
    </row>
    <row r="18" spans="1:20" ht="30" customHeight="1" x14ac:dyDescent="0.3">
      <c r="A18" s="8" t="s">
        <v>339</v>
      </c>
      <c r="B18" s="8" t="s">
        <v>52</v>
      </c>
      <c r="C18" s="8" t="s">
        <v>52</v>
      </c>
      <c r="D18" s="9">
        <v>1</v>
      </c>
      <c r="E18" s="10">
        <f>공종별내역서!F291</f>
        <v>0</v>
      </c>
      <c r="F18" s="10">
        <f t="shared" si="0"/>
        <v>0</v>
      </c>
      <c r="G18" s="10">
        <f>공종별내역서!H291</f>
        <v>0</v>
      </c>
      <c r="H18" s="10">
        <f t="shared" si="1"/>
        <v>0</v>
      </c>
      <c r="I18" s="10">
        <f>공종별내역서!J291</f>
        <v>0</v>
      </c>
      <c r="J18" s="10">
        <f t="shared" si="2"/>
        <v>0</v>
      </c>
      <c r="K18" s="10">
        <f t="shared" si="3"/>
        <v>0</v>
      </c>
      <c r="L18" s="10">
        <f t="shared" si="4"/>
        <v>0</v>
      </c>
      <c r="M18" s="8" t="s">
        <v>52</v>
      </c>
      <c r="N18" s="2" t="s">
        <v>340</v>
      </c>
      <c r="O18" s="2" t="s">
        <v>52</v>
      </c>
      <c r="P18" s="2" t="s">
        <v>55</v>
      </c>
      <c r="Q18" s="2" t="s">
        <v>52</v>
      </c>
      <c r="R18" s="3">
        <v>3</v>
      </c>
      <c r="S18" s="2" t="s">
        <v>52</v>
      </c>
      <c r="T18" s="6"/>
    </row>
    <row r="19" spans="1:20" ht="30" customHeight="1" x14ac:dyDescent="0.3">
      <c r="A19" s="8" t="s">
        <v>383</v>
      </c>
      <c r="B19" s="8" t="s">
        <v>52</v>
      </c>
      <c r="C19" s="8" t="s">
        <v>52</v>
      </c>
      <c r="D19" s="9">
        <v>1</v>
      </c>
      <c r="E19" s="10">
        <f>공종별내역서!F315</f>
        <v>0</v>
      </c>
      <c r="F19" s="10">
        <f t="shared" si="0"/>
        <v>0</v>
      </c>
      <c r="G19" s="10">
        <f>공종별내역서!H315</f>
        <v>0</v>
      </c>
      <c r="H19" s="10">
        <f t="shared" si="1"/>
        <v>0</v>
      </c>
      <c r="I19" s="10">
        <f>공종별내역서!J315</f>
        <v>0</v>
      </c>
      <c r="J19" s="10">
        <f t="shared" si="2"/>
        <v>0</v>
      </c>
      <c r="K19" s="10">
        <f t="shared" si="3"/>
        <v>0</v>
      </c>
      <c r="L19" s="10">
        <f t="shared" si="4"/>
        <v>0</v>
      </c>
      <c r="M19" s="8" t="s">
        <v>52</v>
      </c>
      <c r="N19" s="2" t="s">
        <v>384</v>
      </c>
      <c r="O19" s="2" t="s">
        <v>52</v>
      </c>
      <c r="P19" s="2" t="s">
        <v>55</v>
      </c>
      <c r="Q19" s="2" t="s">
        <v>52</v>
      </c>
      <c r="R19" s="3">
        <v>3</v>
      </c>
      <c r="S19" s="2" t="s">
        <v>52</v>
      </c>
      <c r="T19" s="6"/>
    </row>
    <row r="20" spans="1:20" ht="30" customHeight="1" x14ac:dyDescent="0.3">
      <c r="A20" s="8" t="s">
        <v>425</v>
      </c>
      <c r="B20" s="8" t="s">
        <v>52</v>
      </c>
      <c r="C20" s="8" t="s">
        <v>52</v>
      </c>
      <c r="D20" s="9">
        <v>1</v>
      </c>
      <c r="E20" s="10">
        <f>공종별내역서!F339</f>
        <v>0</v>
      </c>
      <c r="F20" s="10">
        <f t="shared" si="0"/>
        <v>0</v>
      </c>
      <c r="G20" s="10">
        <f>공종별내역서!H339</f>
        <v>0</v>
      </c>
      <c r="H20" s="10">
        <f t="shared" si="1"/>
        <v>0</v>
      </c>
      <c r="I20" s="10">
        <f>공종별내역서!J339</f>
        <v>0</v>
      </c>
      <c r="J20" s="10">
        <f t="shared" si="2"/>
        <v>0</v>
      </c>
      <c r="K20" s="10">
        <f t="shared" si="3"/>
        <v>0</v>
      </c>
      <c r="L20" s="10">
        <f t="shared" si="4"/>
        <v>0</v>
      </c>
      <c r="M20" s="8" t="s">
        <v>52</v>
      </c>
      <c r="N20" s="2" t="s">
        <v>426</v>
      </c>
      <c r="O20" s="2" t="s">
        <v>52</v>
      </c>
      <c r="P20" s="2" t="s">
        <v>55</v>
      </c>
      <c r="Q20" s="2" t="s">
        <v>52</v>
      </c>
      <c r="R20" s="3">
        <v>3</v>
      </c>
      <c r="S20" s="2" t="s">
        <v>52</v>
      </c>
      <c r="T20" s="6"/>
    </row>
    <row r="21" spans="1:20" ht="30" customHeight="1" x14ac:dyDescent="0.3">
      <c r="A21" s="8" t="s">
        <v>466</v>
      </c>
      <c r="B21" s="8" t="s">
        <v>52</v>
      </c>
      <c r="C21" s="8" t="s">
        <v>52</v>
      </c>
      <c r="D21" s="9">
        <v>1</v>
      </c>
      <c r="E21" s="10">
        <f>공종별내역서!F363</f>
        <v>0</v>
      </c>
      <c r="F21" s="10">
        <f t="shared" si="0"/>
        <v>0</v>
      </c>
      <c r="G21" s="10">
        <f>공종별내역서!H363</f>
        <v>0</v>
      </c>
      <c r="H21" s="10">
        <f t="shared" si="1"/>
        <v>0</v>
      </c>
      <c r="I21" s="10">
        <f>공종별내역서!J363</f>
        <v>0</v>
      </c>
      <c r="J21" s="10">
        <f t="shared" si="2"/>
        <v>0</v>
      </c>
      <c r="K21" s="10">
        <f t="shared" si="3"/>
        <v>0</v>
      </c>
      <c r="L21" s="10">
        <f t="shared" si="4"/>
        <v>0</v>
      </c>
      <c r="M21" s="8" t="s">
        <v>52</v>
      </c>
      <c r="N21" s="2" t="s">
        <v>467</v>
      </c>
      <c r="O21" s="2" t="s">
        <v>52</v>
      </c>
      <c r="P21" s="2" t="s">
        <v>55</v>
      </c>
      <c r="Q21" s="2" t="s">
        <v>52</v>
      </c>
      <c r="R21" s="3">
        <v>3</v>
      </c>
      <c r="S21" s="2" t="s">
        <v>52</v>
      </c>
      <c r="T21" s="6"/>
    </row>
    <row r="22" spans="1:20" ht="30" customHeight="1" x14ac:dyDescent="0.3">
      <c r="A22" s="8" t="s">
        <v>477</v>
      </c>
      <c r="B22" s="8" t="s">
        <v>52</v>
      </c>
      <c r="C22" s="8" t="s">
        <v>52</v>
      </c>
      <c r="D22" s="9">
        <v>1</v>
      </c>
      <c r="E22" s="10">
        <f>공종별내역서!F387</f>
        <v>0</v>
      </c>
      <c r="F22" s="10">
        <f t="shared" si="0"/>
        <v>0</v>
      </c>
      <c r="G22" s="10">
        <f>공종별내역서!H387</f>
        <v>0</v>
      </c>
      <c r="H22" s="10">
        <f t="shared" si="1"/>
        <v>0</v>
      </c>
      <c r="I22" s="10">
        <f>공종별내역서!J387</f>
        <v>0</v>
      </c>
      <c r="J22" s="10">
        <f t="shared" si="2"/>
        <v>0</v>
      </c>
      <c r="K22" s="10">
        <f t="shared" si="3"/>
        <v>0</v>
      </c>
      <c r="L22" s="10">
        <f t="shared" si="4"/>
        <v>0</v>
      </c>
      <c r="M22" s="8" t="s">
        <v>52</v>
      </c>
      <c r="N22" s="2" t="s">
        <v>478</v>
      </c>
      <c r="O22" s="2" t="s">
        <v>52</v>
      </c>
      <c r="P22" s="2" t="s">
        <v>52</v>
      </c>
      <c r="Q22" s="2" t="s">
        <v>479</v>
      </c>
      <c r="R22" s="3">
        <v>3</v>
      </c>
      <c r="S22" s="2" t="s">
        <v>52</v>
      </c>
      <c r="T22" s="6">
        <f>L22*1</f>
        <v>0</v>
      </c>
    </row>
    <row r="23" spans="1:20" ht="30" customHeight="1" x14ac:dyDescent="0.3">
      <c r="A23" s="8" t="s">
        <v>486</v>
      </c>
      <c r="B23" s="8" t="s">
        <v>52</v>
      </c>
      <c r="C23" s="8" t="s">
        <v>52</v>
      </c>
      <c r="D23" s="9">
        <v>1</v>
      </c>
      <c r="E23" s="10">
        <f>F24</f>
        <v>0</v>
      </c>
      <c r="F23" s="10">
        <f t="shared" si="0"/>
        <v>0</v>
      </c>
      <c r="G23" s="10">
        <f>H24</f>
        <v>0</v>
      </c>
      <c r="H23" s="10">
        <f t="shared" si="1"/>
        <v>0</v>
      </c>
      <c r="I23" s="10">
        <f>J24</f>
        <v>0</v>
      </c>
      <c r="J23" s="10">
        <f t="shared" si="2"/>
        <v>0</v>
      </c>
      <c r="K23" s="10">
        <f t="shared" si="3"/>
        <v>0</v>
      </c>
      <c r="L23" s="10">
        <f t="shared" si="4"/>
        <v>0</v>
      </c>
      <c r="M23" s="8" t="s">
        <v>52</v>
      </c>
      <c r="N23" s="2" t="s">
        <v>487</v>
      </c>
      <c r="O23" s="2" t="s">
        <v>52</v>
      </c>
      <c r="P23" s="2" t="s">
        <v>53</v>
      </c>
      <c r="Q23" s="2" t="s">
        <v>52</v>
      </c>
      <c r="R23" s="3">
        <v>2</v>
      </c>
      <c r="S23" s="2" t="s">
        <v>52</v>
      </c>
      <c r="T23" s="6"/>
    </row>
    <row r="24" spans="1:20" ht="30" customHeight="1" x14ac:dyDescent="0.3">
      <c r="A24" s="8" t="s">
        <v>488</v>
      </c>
      <c r="B24" s="8" t="s">
        <v>52</v>
      </c>
      <c r="C24" s="8" t="s">
        <v>52</v>
      </c>
      <c r="D24" s="9">
        <v>1</v>
      </c>
      <c r="E24" s="10">
        <f>공종별내역서!F411</f>
        <v>0</v>
      </c>
      <c r="F24" s="10">
        <f t="shared" si="0"/>
        <v>0</v>
      </c>
      <c r="G24" s="10">
        <f>공종별내역서!H411</f>
        <v>0</v>
      </c>
      <c r="H24" s="10">
        <f t="shared" si="1"/>
        <v>0</v>
      </c>
      <c r="I24" s="10">
        <f>공종별내역서!J411</f>
        <v>0</v>
      </c>
      <c r="J24" s="10">
        <f t="shared" si="2"/>
        <v>0</v>
      </c>
      <c r="K24" s="10">
        <f t="shared" si="3"/>
        <v>0</v>
      </c>
      <c r="L24" s="10">
        <f t="shared" si="4"/>
        <v>0</v>
      </c>
      <c r="M24" s="8" t="s">
        <v>52</v>
      </c>
      <c r="N24" s="2" t="s">
        <v>489</v>
      </c>
      <c r="O24" s="2" t="s">
        <v>52</v>
      </c>
      <c r="P24" s="2" t="s">
        <v>487</v>
      </c>
      <c r="Q24" s="2" t="s">
        <v>52</v>
      </c>
      <c r="R24" s="3">
        <v>3</v>
      </c>
      <c r="S24" s="2" t="s">
        <v>52</v>
      </c>
      <c r="T24" s="6"/>
    </row>
    <row r="25" spans="1:20" ht="30" customHeight="1" x14ac:dyDescent="0.3">
      <c r="A25" s="8" t="s">
        <v>493</v>
      </c>
      <c r="B25" s="8" t="s">
        <v>52</v>
      </c>
      <c r="C25" s="8" t="s">
        <v>52</v>
      </c>
      <c r="D25" s="9">
        <v>1</v>
      </c>
      <c r="E25" s="10">
        <f>공종별내역서!F435</f>
        <v>0</v>
      </c>
      <c r="F25" s="10">
        <f t="shared" si="0"/>
        <v>0</v>
      </c>
      <c r="G25" s="10">
        <f>공종별내역서!H435</f>
        <v>0</v>
      </c>
      <c r="H25" s="10">
        <f t="shared" si="1"/>
        <v>0</v>
      </c>
      <c r="I25" s="10">
        <f>공종별내역서!J435</f>
        <v>0</v>
      </c>
      <c r="J25" s="10">
        <f t="shared" si="2"/>
        <v>0</v>
      </c>
      <c r="K25" s="10">
        <f t="shared" si="3"/>
        <v>0</v>
      </c>
      <c r="L25" s="10">
        <f t="shared" si="4"/>
        <v>0</v>
      </c>
      <c r="M25" s="8" t="s">
        <v>52</v>
      </c>
      <c r="N25" s="2" t="s">
        <v>494</v>
      </c>
      <c r="O25" s="2" t="s">
        <v>52</v>
      </c>
      <c r="P25" s="2" t="s">
        <v>52</v>
      </c>
      <c r="Q25" s="2" t="s">
        <v>479</v>
      </c>
      <c r="R25" s="3">
        <v>3</v>
      </c>
      <c r="S25" s="2" t="s">
        <v>52</v>
      </c>
      <c r="T25" s="6">
        <f>L25*1</f>
        <v>0</v>
      </c>
    </row>
    <row r="26" spans="1:20" ht="30" customHeight="1" x14ac:dyDescent="0.3">
      <c r="A26" s="8" t="s">
        <v>498</v>
      </c>
      <c r="B26" s="8" t="s">
        <v>52</v>
      </c>
      <c r="C26" s="8" t="s">
        <v>52</v>
      </c>
      <c r="D26" s="9">
        <v>1</v>
      </c>
      <c r="E26" s="10">
        <f>공종별내역서!F459</f>
        <v>0</v>
      </c>
      <c r="F26" s="10">
        <f t="shared" si="0"/>
        <v>0</v>
      </c>
      <c r="G26" s="10">
        <f>공종별내역서!H459</f>
        <v>0</v>
      </c>
      <c r="H26" s="10">
        <f t="shared" si="1"/>
        <v>0</v>
      </c>
      <c r="I26" s="10">
        <f>공종별내역서!J459</f>
        <v>0</v>
      </c>
      <c r="J26" s="10">
        <f t="shared" si="2"/>
        <v>0</v>
      </c>
      <c r="K26" s="10">
        <f t="shared" si="3"/>
        <v>0</v>
      </c>
      <c r="L26" s="10">
        <f t="shared" si="4"/>
        <v>0</v>
      </c>
      <c r="M26" s="8" t="s">
        <v>52</v>
      </c>
      <c r="N26" s="2" t="s">
        <v>499</v>
      </c>
      <c r="O26" s="2" t="s">
        <v>52</v>
      </c>
      <c r="P26" s="2" t="s">
        <v>52</v>
      </c>
      <c r="Q26" s="2" t="s">
        <v>500</v>
      </c>
      <c r="R26" s="3">
        <v>3</v>
      </c>
      <c r="S26" s="2" t="s">
        <v>52</v>
      </c>
      <c r="T26" s="6">
        <f>L26*1</f>
        <v>0</v>
      </c>
    </row>
    <row r="27" spans="1:20" ht="30" customHeight="1" x14ac:dyDescent="0.3">
      <c r="A27" s="8" t="s">
        <v>70</v>
      </c>
      <c r="B27" s="9"/>
      <c r="C27" s="9"/>
      <c r="D27" s="9"/>
      <c r="E27" s="9"/>
      <c r="F27" s="10">
        <f>F5</f>
        <v>0</v>
      </c>
      <c r="G27" s="9"/>
      <c r="H27" s="10">
        <f>H5</f>
        <v>0</v>
      </c>
      <c r="I27" s="9"/>
      <c r="J27" s="10">
        <f>J5</f>
        <v>0</v>
      </c>
      <c r="K27" s="9"/>
      <c r="L27" s="10">
        <f>L5</f>
        <v>0</v>
      </c>
      <c r="M27" s="9"/>
      <c r="T27" s="5"/>
    </row>
  </sheetData>
  <mergeCells count="18">
    <mergeCell ref="S3:S4"/>
    <mergeCell ref="T3:T4"/>
    <mergeCell ref="M3:M4"/>
    <mergeCell ref="N3:N4"/>
    <mergeCell ref="O3:O4"/>
    <mergeCell ref="P3:P4"/>
    <mergeCell ref="Q3:Q4"/>
    <mergeCell ref="R3:R4"/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59"/>
  <sheetViews>
    <sheetView workbookViewId="0">
      <selection activeCell="E27" sqref="E27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48" ht="30" customHeight="1" x14ac:dyDescent="0.3">
      <c r="A2" s="28" t="s">
        <v>2</v>
      </c>
      <c r="B2" s="28" t="s">
        <v>3</v>
      </c>
      <c r="C2" s="28" t="s">
        <v>4</v>
      </c>
      <c r="D2" s="28" t="s">
        <v>5</v>
      </c>
      <c r="E2" s="31" t="s">
        <v>936</v>
      </c>
      <c r="F2" s="32"/>
      <c r="G2" s="31" t="s">
        <v>9</v>
      </c>
      <c r="H2" s="32"/>
      <c r="I2" s="31" t="s">
        <v>10</v>
      </c>
      <c r="J2" s="32"/>
      <c r="K2" s="31" t="s">
        <v>11</v>
      </c>
      <c r="L2" s="32"/>
      <c r="M2" s="28" t="s">
        <v>12</v>
      </c>
      <c r="N2" s="30" t="s">
        <v>20</v>
      </c>
      <c r="O2" s="30" t="s">
        <v>14</v>
      </c>
      <c r="P2" s="30" t="s">
        <v>21</v>
      </c>
      <c r="Q2" s="30" t="s">
        <v>13</v>
      </c>
      <c r="R2" s="30" t="s">
        <v>22</v>
      </c>
      <c r="S2" s="30" t="s">
        <v>23</v>
      </c>
      <c r="T2" s="30" t="s">
        <v>24</v>
      </c>
      <c r="U2" s="30" t="s">
        <v>25</v>
      </c>
      <c r="V2" s="30" t="s">
        <v>26</v>
      </c>
      <c r="W2" s="30" t="s">
        <v>27</v>
      </c>
      <c r="X2" s="30" t="s">
        <v>28</v>
      </c>
      <c r="Y2" s="30" t="s">
        <v>29</v>
      </c>
      <c r="Z2" s="30" t="s">
        <v>30</v>
      </c>
      <c r="AA2" s="30" t="s">
        <v>31</v>
      </c>
      <c r="AB2" s="30" t="s">
        <v>32</v>
      </c>
      <c r="AC2" s="30" t="s">
        <v>33</v>
      </c>
      <c r="AD2" s="30" t="s">
        <v>34</v>
      </c>
      <c r="AE2" s="30" t="s">
        <v>35</v>
      </c>
      <c r="AF2" s="30" t="s">
        <v>36</v>
      </c>
      <c r="AG2" s="30" t="s">
        <v>37</v>
      </c>
      <c r="AH2" s="30" t="s">
        <v>38</v>
      </c>
      <c r="AI2" s="30" t="s">
        <v>39</v>
      </c>
      <c r="AJ2" s="30" t="s">
        <v>40</v>
      </c>
      <c r="AK2" s="30" t="s">
        <v>41</v>
      </c>
      <c r="AL2" s="30" t="s">
        <v>42</v>
      </c>
      <c r="AM2" s="30" t="s">
        <v>43</v>
      </c>
      <c r="AN2" s="30" t="s">
        <v>44</v>
      </c>
      <c r="AO2" s="30" t="s">
        <v>45</v>
      </c>
      <c r="AP2" s="30" t="s">
        <v>46</v>
      </c>
      <c r="AQ2" s="30" t="s">
        <v>47</v>
      </c>
      <c r="AR2" s="30" t="s">
        <v>48</v>
      </c>
      <c r="AS2" s="30" t="s">
        <v>16</v>
      </c>
      <c r="AT2" s="30" t="s">
        <v>17</v>
      </c>
      <c r="AU2" s="30" t="s">
        <v>49</v>
      </c>
      <c r="AV2" s="30" t="s">
        <v>50</v>
      </c>
    </row>
    <row r="3" spans="1:48" ht="30" customHeight="1" x14ac:dyDescent="0.3">
      <c r="A3" s="28"/>
      <c r="B3" s="28"/>
      <c r="C3" s="28"/>
      <c r="D3" s="28"/>
      <c r="E3" s="17" t="s">
        <v>7</v>
      </c>
      <c r="F3" s="4" t="s">
        <v>8</v>
      </c>
      <c r="G3" s="4"/>
      <c r="H3" s="4" t="s">
        <v>8</v>
      </c>
      <c r="I3" s="4"/>
      <c r="J3" s="4" t="s">
        <v>8</v>
      </c>
      <c r="K3" s="4" t="s">
        <v>7</v>
      </c>
      <c r="L3" s="4" t="s">
        <v>8</v>
      </c>
      <c r="M3" s="28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</row>
    <row r="4" spans="1:48" ht="30" customHeight="1" x14ac:dyDescent="0.3">
      <c r="A4" s="8" t="s">
        <v>56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3"/>
      <c r="O4" s="3"/>
      <c r="P4" s="3"/>
      <c r="Q4" s="2" t="s">
        <v>57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ht="30" customHeight="1" x14ac:dyDescent="0.3">
      <c r="A5" s="8" t="s">
        <v>58</v>
      </c>
      <c r="B5" s="8" t="s">
        <v>59</v>
      </c>
      <c r="C5" s="8" t="s">
        <v>60</v>
      </c>
      <c r="D5" s="9">
        <v>5</v>
      </c>
      <c r="E5" s="11"/>
      <c r="F5" s="11">
        <f>TRUNC(E5*D5, 0)</f>
        <v>0</v>
      </c>
      <c r="G5" s="11"/>
      <c r="H5" s="11">
        <f>TRUNC(G5*D5, 0)</f>
        <v>0</v>
      </c>
      <c r="I5" s="11"/>
      <c r="J5" s="11">
        <f>TRUNC(I5*D5, 0)</f>
        <v>0</v>
      </c>
      <c r="K5" s="11">
        <f>TRUNC(E5+G5+I5, 0)</f>
        <v>0</v>
      </c>
      <c r="L5" s="11">
        <f>TRUNC(F5+H5+J5, 0)</f>
        <v>0</v>
      </c>
      <c r="M5" s="8" t="s">
        <v>52</v>
      </c>
      <c r="N5" s="2" t="s">
        <v>61</v>
      </c>
      <c r="O5" s="2" t="s">
        <v>52</v>
      </c>
      <c r="P5" s="2" t="s">
        <v>52</v>
      </c>
      <c r="Q5" s="2" t="s">
        <v>57</v>
      </c>
      <c r="R5" s="2" t="s">
        <v>62</v>
      </c>
      <c r="S5" s="2" t="s">
        <v>63</v>
      </c>
      <c r="T5" s="2" t="s">
        <v>63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>
        <v>52</v>
      </c>
      <c r="AS5" s="2" t="s">
        <v>52</v>
      </c>
      <c r="AT5" s="3"/>
      <c r="AU5" s="2" t="s">
        <v>64</v>
      </c>
      <c r="AV5" s="3">
        <v>4</v>
      </c>
    </row>
    <row r="6" spans="1:48" ht="30" customHeight="1" x14ac:dyDescent="0.3">
      <c r="A6" s="8" t="s">
        <v>65</v>
      </c>
      <c r="B6" s="8" t="s">
        <v>66</v>
      </c>
      <c r="C6" s="8" t="s">
        <v>67</v>
      </c>
      <c r="D6" s="9">
        <v>644</v>
      </c>
      <c r="E6" s="11"/>
      <c r="F6" s="11">
        <f>TRUNC(E6*D6, 0)</f>
        <v>0</v>
      </c>
      <c r="G6" s="11"/>
      <c r="H6" s="11">
        <f>TRUNC(G6*D6, 0)</f>
        <v>0</v>
      </c>
      <c r="I6" s="11"/>
      <c r="J6" s="11">
        <f>TRUNC(I6*D6, 0)</f>
        <v>0</v>
      </c>
      <c r="K6" s="11">
        <f>TRUNC(E6+G6+I6, 0)</f>
        <v>0</v>
      </c>
      <c r="L6" s="11">
        <f>TRUNC(F6+H6+J6, 0)</f>
        <v>0</v>
      </c>
      <c r="M6" s="8" t="s">
        <v>52</v>
      </c>
      <c r="N6" s="2" t="s">
        <v>68</v>
      </c>
      <c r="O6" s="2" t="s">
        <v>52</v>
      </c>
      <c r="P6" s="2" t="s">
        <v>52</v>
      </c>
      <c r="Q6" s="2" t="s">
        <v>57</v>
      </c>
      <c r="R6" s="2" t="s">
        <v>62</v>
      </c>
      <c r="S6" s="2" t="s">
        <v>63</v>
      </c>
      <c r="T6" s="2" t="s">
        <v>63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2" t="s">
        <v>52</v>
      </c>
      <c r="AS6" s="2" t="s">
        <v>52</v>
      </c>
      <c r="AT6" s="3"/>
      <c r="AU6" s="2" t="s">
        <v>69</v>
      </c>
      <c r="AV6" s="3">
        <v>5</v>
      </c>
    </row>
    <row r="7" spans="1:48" ht="30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48" ht="30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48" ht="30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48" ht="30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48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48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48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48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48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48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48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48" ht="30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48" ht="30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48" ht="30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48" ht="30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48" ht="30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48" ht="30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48" ht="30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48" ht="30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48" ht="30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48" ht="30" customHeight="1" x14ac:dyDescent="0.3">
      <c r="A27" s="8" t="s">
        <v>70</v>
      </c>
      <c r="B27" s="9"/>
      <c r="C27" s="9"/>
      <c r="D27" s="9"/>
      <c r="E27" s="9"/>
      <c r="F27" s="11">
        <f>SUM(F5:F26)</f>
        <v>0</v>
      </c>
      <c r="G27" s="9"/>
      <c r="H27" s="11">
        <f>SUM(H5:H26)</f>
        <v>0</v>
      </c>
      <c r="I27" s="9"/>
      <c r="J27" s="11">
        <f>SUM(J5:J26)</f>
        <v>0</v>
      </c>
      <c r="K27" s="9"/>
      <c r="L27" s="11">
        <f>SUM(L5:L26)</f>
        <v>0</v>
      </c>
      <c r="M27" s="9"/>
      <c r="N27" t="s">
        <v>71</v>
      </c>
    </row>
    <row r="28" spans="1:48" ht="30" customHeight="1" x14ac:dyDescent="0.3">
      <c r="A28" s="8" t="s">
        <v>72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3"/>
      <c r="O28" s="3"/>
      <c r="P28" s="3"/>
      <c r="Q28" s="2" t="s">
        <v>73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1:48" ht="30" customHeight="1" x14ac:dyDescent="0.3">
      <c r="A29" s="8" t="s">
        <v>74</v>
      </c>
      <c r="B29" s="8" t="s">
        <v>75</v>
      </c>
      <c r="C29" s="8" t="s">
        <v>76</v>
      </c>
      <c r="D29" s="9">
        <v>5933</v>
      </c>
      <c r="E29" s="11"/>
      <c r="F29" s="11">
        <f t="shared" ref="F29:F34" si="0">TRUNC(E29*D29, 0)</f>
        <v>0</v>
      </c>
      <c r="G29" s="11"/>
      <c r="H29" s="11">
        <f t="shared" ref="H29:H34" si="1">TRUNC(G29*D29, 0)</f>
        <v>0</v>
      </c>
      <c r="I29" s="11"/>
      <c r="J29" s="11">
        <f t="shared" ref="J29:J34" si="2">TRUNC(I29*D29, 0)</f>
        <v>0</v>
      </c>
      <c r="K29" s="11">
        <f t="shared" ref="K29:L34" si="3">TRUNC(E29+G29+I29, 0)</f>
        <v>0</v>
      </c>
      <c r="L29" s="11">
        <f t="shared" si="3"/>
        <v>0</v>
      </c>
      <c r="M29" s="8" t="s">
        <v>52</v>
      </c>
      <c r="N29" s="2" t="s">
        <v>77</v>
      </c>
      <c r="O29" s="2" t="s">
        <v>52</v>
      </c>
      <c r="P29" s="2" t="s">
        <v>52</v>
      </c>
      <c r="Q29" s="2" t="s">
        <v>73</v>
      </c>
      <c r="R29" s="2" t="s">
        <v>63</v>
      </c>
      <c r="S29" s="2" t="s">
        <v>63</v>
      </c>
      <c r="T29" s="2" t="s">
        <v>62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2" t="s">
        <v>52</v>
      </c>
      <c r="AS29" s="2" t="s">
        <v>52</v>
      </c>
      <c r="AT29" s="3"/>
      <c r="AU29" s="2" t="s">
        <v>78</v>
      </c>
      <c r="AV29" s="3">
        <v>7</v>
      </c>
    </row>
    <row r="30" spans="1:48" ht="30" customHeight="1" x14ac:dyDescent="0.3">
      <c r="A30" s="8" t="s">
        <v>79</v>
      </c>
      <c r="B30" s="8" t="s">
        <v>80</v>
      </c>
      <c r="C30" s="8" t="s">
        <v>81</v>
      </c>
      <c r="D30" s="9">
        <v>3.0310000000000001</v>
      </c>
      <c r="E30" s="11"/>
      <c r="F30" s="11">
        <f t="shared" si="0"/>
        <v>0</v>
      </c>
      <c r="G30" s="11"/>
      <c r="H30" s="11">
        <f t="shared" si="1"/>
        <v>0</v>
      </c>
      <c r="I30" s="11"/>
      <c r="J30" s="11">
        <f t="shared" si="2"/>
        <v>0</v>
      </c>
      <c r="K30" s="11">
        <f t="shared" si="3"/>
        <v>0</v>
      </c>
      <c r="L30" s="11">
        <f t="shared" si="3"/>
        <v>0</v>
      </c>
      <c r="M30" s="8" t="s">
        <v>52</v>
      </c>
      <c r="N30" s="2" t="s">
        <v>82</v>
      </c>
      <c r="O30" s="2" t="s">
        <v>52</v>
      </c>
      <c r="P30" s="2" t="s">
        <v>52</v>
      </c>
      <c r="Q30" s="2" t="s">
        <v>73</v>
      </c>
      <c r="R30" s="2" t="s">
        <v>62</v>
      </c>
      <c r="S30" s="2" t="s">
        <v>63</v>
      </c>
      <c r="T30" s="2" t="s">
        <v>63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2" t="s">
        <v>52</v>
      </c>
      <c r="AS30" s="2" t="s">
        <v>52</v>
      </c>
      <c r="AT30" s="3"/>
      <c r="AU30" s="2" t="s">
        <v>83</v>
      </c>
      <c r="AV30" s="3">
        <v>8</v>
      </c>
    </row>
    <row r="31" spans="1:48" ht="30" customHeight="1" x14ac:dyDescent="0.3">
      <c r="A31" s="8" t="s">
        <v>84</v>
      </c>
      <c r="B31" s="8" t="s">
        <v>80</v>
      </c>
      <c r="C31" s="8" t="s">
        <v>81</v>
      </c>
      <c r="D31" s="9">
        <v>2.2290000000000001</v>
      </c>
      <c r="E31" s="11"/>
      <c r="F31" s="11">
        <f t="shared" si="0"/>
        <v>0</v>
      </c>
      <c r="G31" s="11"/>
      <c r="H31" s="11">
        <f t="shared" si="1"/>
        <v>0</v>
      </c>
      <c r="I31" s="11"/>
      <c r="J31" s="11">
        <f t="shared" si="2"/>
        <v>0</v>
      </c>
      <c r="K31" s="11">
        <f t="shared" si="3"/>
        <v>0</v>
      </c>
      <c r="L31" s="11">
        <f t="shared" si="3"/>
        <v>0</v>
      </c>
      <c r="M31" s="8" t="s">
        <v>52</v>
      </c>
      <c r="N31" s="2" t="s">
        <v>85</v>
      </c>
      <c r="O31" s="2" t="s">
        <v>52</v>
      </c>
      <c r="P31" s="2" t="s">
        <v>52</v>
      </c>
      <c r="Q31" s="2" t="s">
        <v>73</v>
      </c>
      <c r="R31" s="2" t="s">
        <v>62</v>
      </c>
      <c r="S31" s="2" t="s">
        <v>63</v>
      </c>
      <c r="T31" s="2" t="s">
        <v>63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2" t="s">
        <v>52</v>
      </c>
      <c r="AS31" s="2" t="s">
        <v>52</v>
      </c>
      <c r="AT31" s="3"/>
      <c r="AU31" s="2" t="s">
        <v>86</v>
      </c>
      <c r="AV31" s="3">
        <v>9</v>
      </c>
    </row>
    <row r="32" spans="1:48" ht="30" customHeight="1" x14ac:dyDescent="0.3">
      <c r="A32" s="8" t="s">
        <v>87</v>
      </c>
      <c r="B32" s="8" t="s">
        <v>80</v>
      </c>
      <c r="C32" s="8" t="s">
        <v>81</v>
      </c>
      <c r="D32" s="9">
        <v>0.38900000000000001</v>
      </c>
      <c r="E32" s="11"/>
      <c r="F32" s="11">
        <f t="shared" si="0"/>
        <v>0</v>
      </c>
      <c r="G32" s="11"/>
      <c r="H32" s="11">
        <f t="shared" si="1"/>
        <v>0</v>
      </c>
      <c r="I32" s="11"/>
      <c r="J32" s="11">
        <f t="shared" si="2"/>
        <v>0</v>
      </c>
      <c r="K32" s="11">
        <f t="shared" si="3"/>
        <v>0</v>
      </c>
      <c r="L32" s="11">
        <f t="shared" si="3"/>
        <v>0</v>
      </c>
      <c r="M32" s="8" t="s">
        <v>52</v>
      </c>
      <c r="N32" s="2" t="s">
        <v>88</v>
      </c>
      <c r="O32" s="2" t="s">
        <v>52</v>
      </c>
      <c r="P32" s="2" t="s">
        <v>52</v>
      </c>
      <c r="Q32" s="2" t="s">
        <v>73</v>
      </c>
      <c r="R32" s="2" t="s">
        <v>62</v>
      </c>
      <c r="S32" s="2" t="s">
        <v>63</v>
      </c>
      <c r="T32" s="2" t="s">
        <v>63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2" t="s">
        <v>52</v>
      </c>
      <c r="AS32" s="2" t="s">
        <v>52</v>
      </c>
      <c r="AT32" s="3"/>
      <c r="AU32" s="2" t="s">
        <v>89</v>
      </c>
      <c r="AV32" s="3">
        <v>149</v>
      </c>
    </row>
    <row r="33" spans="1:48" ht="30" customHeight="1" x14ac:dyDescent="0.3">
      <c r="A33" s="8" t="s">
        <v>90</v>
      </c>
      <c r="B33" s="8" t="s">
        <v>91</v>
      </c>
      <c r="C33" s="8" t="s">
        <v>81</v>
      </c>
      <c r="D33" s="9">
        <v>5.65</v>
      </c>
      <c r="E33" s="11"/>
      <c r="F33" s="11">
        <f t="shared" si="0"/>
        <v>0</v>
      </c>
      <c r="G33" s="11"/>
      <c r="H33" s="11">
        <f t="shared" si="1"/>
        <v>0</v>
      </c>
      <c r="I33" s="11"/>
      <c r="J33" s="11">
        <f t="shared" si="2"/>
        <v>0</v>
      </c>
      <c r="K33" s="11">
        <f t="shared" si="3"/>
        <v>0</v>
      </c>
      <c r="L33" s="11">
        <f t="shared" si="3"/>
        <v>0</v>
      </c>
      <c r="M33" s="8" t="s">
        <v>52</v>
      </c>
      <c r="N33" s="2" t="s">
        <v>92</v>
      </c>
      <c r="O33" s="2" t="s">
        <v>52</v>
      </c>
      <c r="P33" s="2" t="s">
        <v>52</v>
      </c>
      <c r="Q33" s="2" t="s">
        <v>73</v>
      </c>
      <c r="R33" s="2" t="s">
        <v>62</v>
      </c>
      <c r="S33" s="2" t="s">
        <v>63</v>
      </c>
      <c r="T33" s="2" t="s">
        <v>63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2" t="s">
        <v>52</v>
      </c>
      <c r="AS33" s="2" t="s">
        <v>52</v>
      </c>
      <c r="AT33" s="3"/>
      <c r="AU33" s="2" t="s">
        <v>93</v>
      </c>
      <c r="AV33" s="3">
        <v>10</v>
      </c>
    </row>
    <row r="34" spans="1:48" ht="30" customHeight="1" x14ac:dyDescent="0.3">
      <c r="A34" s="8" t="s">
        <v>94</v>
      </c>
      <c r="B34" s="8" t="s">
        <v>95</v>
      </c>
      <c r="C34" s="8" t="s">
        <v>96</v>
      </c>
      <c r="D34" s="9">
        <v>1</v>
      </c>
      <c r="E34" s="11"/>
      <c r="F34" s="11">
        <f t="shared" si="0"/>
        <v>0</v>
      </c>
      <c r="G34" s="11"/>
      <c r="H34" s="11">
        <f t="shared" si="1"/>
        <v>0</v>
      </c>
      <c r="I34" s="11"/>
      <c r="J34" s="11">
        <f t="shared" si="2"/>
        <v>0</v>
      </c>
      <c r="K34" s="11">
        <f t="shared" si="3"/>
        <v>0</v>
      </c>
      <c r="L34" s="11">
        <f t="shared" si="3"/>
        <v>0</v>
      </c>
      <c r="M34" s="8" t="s">
        <v>52</v>
      </c>
      <c r="N34" s="2" t="s">
        <v>97</v>
      </c>
      <c r="O34" s="2" t="s">
        <v>52</v>
      </c>
      <c r="P34" s="2" t="s">
        <v>52</v>
      </c>
      <c r="Q34" s="2" t="s">
        <v>73</v>
      </c>
      <c r="R34" s="2" t="s">
        <v>62</v>
      </c>
      <c r="S34" s="2" t="s">
        <v>63</v>
      </c>
      <c r="T34" s="2" t="s">
        <v>63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2" t="s">
        <v>52</v>
      </c>
      <c r="AS34" s="2" t="s">
        <v>52</v>
      </c>
      <c r="AT34" s="3"/>
      <c r="AU34" s="2" t="s">
        <v>98</v>
      </c>
      <c r="AV34" s="3">
        <v>112</v>
      </c>
    </row>
    <row r="35" spans="1:48" ht="30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48" ht="30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48" ht="30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48" ht="30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48" ht="30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48" ht="30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48" ht="30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48" ht="30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48" ht="30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48" ht="30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48" ht="30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48" ht="30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48" ht="30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48" ht="30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48" ht="30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48" ht="30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48" ht="30" customHeight="1" x14ac:dyDescent="0.3">
      <c r="A51" s="8" t="s">
        <v>70</v>
      </c>
      <c r="B51" s="9"/>
      <c r="C51" s="9"/>
      <c r="D51" s="9"/>
      <c r="E51" s="9"/>
      <c r="F51" s="11">
        <f>SUM(F29:F50)</f>
        <v>0</v>
      </c>
      <c r="G51" s="9"/>
      <c r="H51" s="11">
        <f>SUM(H29:H50)</f>
        <v>0</v>
      </c>
      <c r="I51" s="9"/>
      <c r="J51" s="11">
        <f>SUM(J29:J50)</f>
        <v>0</v>
      </c>
      <c r="K51" s="9"/>
      <c r="L51" s="11">
        <f>SUM(L29:L50)</f>
        <v>0</v>
      </c>
      <c r="M51" s="9"/>
      <c r="N51" t="s">
        <v>71</v>
      </c>
    </row>
    <row r="52" spans="1:48" ht="30" customHeight="1" x14ac:dyDescent="0.3">
      <c r="A52" s="8" t="s">
        <v>99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3"/>
      <c r="O52" s="3"/>
      <c r="P52" s="3"/>
      <c r="Q52" s="2" t="s">
        <v>100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</row>
    <row r="53" spans="1:48" ht="30" customHeight="1" x14ac:dyDescent="0.3">
      <c r="A53" s="8" t="s">
        <v>101</v>
      </c>
      <c r="B53" s="8" t="s">
        <v>102</v>
      </c>
      <c r="C53" s="8" t="s">
        <v>67</v>
      </c>
      <c r="D53" s="9">
        <v>287</v>
      </c>
      <c r="E53" s="11"/>
      <c r="F53" s="11">
        <f>TRUNC(E53*D53, 0)</f>
        <v>0</v>
      </c>
      <c r="G53" s="11"/>
      <c r="H53" s="11">
        <f>TRUNC(G53*D53, 0)</f>
        <v>0</v>
      </c>
      <c r="I53" s="11"/>
      <c r="J53" s="11">
        <f>TRUNC(I53*D53, 0)</f>
        <v>0</v>
      </c>
      <c r="K53" s="11">
        <f>TRUNC(E53+G53+I53, 0)</f>
        <v>0</v>
      </c>
      <c r="L53" s="11">
        <f>TRUNC(F53+H53+J53, 0)</f>
        <v>0</v>
      </c>
      <c r="M53" s="8" t="s">
        <v>52</v>
      </c>
      <c r="N53" s="2" t="s">
        <v>103</v>
      </c>
      <c r="O53" s="2" t="s">
        <v>52</v>
      </c>
      <c r="P53" s="2" t="s">
        <v>52</v>
      </c>
      <c r="Q53" s="2" t="s">
        <v>100</v>
      </c>
      <c r="R53" s="2" t="s">
        <v>62</v>
      </c>
      <c r="S53" s="2" t="s">
        <v>63</v>
      </c>
      <c r="T53" s="2" t="s">
        <v>63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2" t="s">
        <v>52</v>
      </c>
      <c r="AS53" s="2" t="s">
        <v>52</v>
      </c>
      <c r="AT53" s="3"/>
      <c r="AU53" s="2" t="s">
        <v>104</v>
      </c>
      <c r="AV53" s="3">
        <v>153</v>
      </c>
    </row>
    <row r="54" spans="1:48" ht="30" customHeight="1" x14ac:dyDescent="0.3">
      <c r="A54" s="8" t="s">
        <v>105</v>
      </c>
      <c r="B54" s="8" t="s">
        <v>106</v>
      </c>
      <c r="C54" s="8" t="s">
        <v>67</v>
      </c>
      <c r="D54" s="9">
        <v>73</v>
      </c>
      <c r="E54" s="11"/>
      <c r="F54" s="11">
        <f>TRUNC(E54*D54, 0)</f>
        <v>0</v>
      </c>
      <c r="G54" s="11"/>
      <c r="H54" s="11">
        <f>TRUNC(G54*D54, 0)</f>
        <v>0</v>
      </c>
      <c r="I54" s="11"/>
      <c r="J54" s="11">
        <f>TRUNC(I54*D54, 0)</f>
        <v>0</v>
      </c>
      <c r="K54" s="11">
        <f>TRUNC(E54+G54+I54, 0)</f>
        <v>0</v>
      </c>
      <c r="L54" s="11">
        <f>TRUNC(F54+H54+J54, 0)</f>
        <v>0</v>
      </c>
      <c r="M54" s="8" t="s">
        <v>52</v>
      </c>
      <c r="N54" s="2" t="s">
        <v>107</v>
      </c>
      <c r="O54" s="2" t="s">
        <v>52</v>
      </c>
      <c r="P54" s="2" t="s">
        <v>52</v>
      </c>
      <c r="Q54" s="2" t="s">
        <v>100</v>
      </c>
      <c r="R54" s="2" t="s">
        <v>62</v>
      </c>
      <c r="S54" s="2" t="s">
        <v>63</v>
      </c>
      <c r="T54" s="2" t="s">
        <v>63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2" t="s">
        <v>52</v>
      </c>
      <c r="AS54" s="2" t="s">
        <v>52</v>
      </c>
      <c r="AT54" s="3"/>
      <c r="AU54" s="2" t="s">
        <v>108</v>
      </c>
      <c r="AV54" s="3">
        <v>154</v>
      </c>
    </row>
    <row r="55" spans="1:48" ht="30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48" ht="30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48" ht="30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48" ht="30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48" ht="30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48" ht="30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48" ht="30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48" ht="30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48" ht="30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48" ht="30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48" ht="30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48" ht="30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48" ht="30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48" ht="30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48" ht="30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48" ht="30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48" ht="30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48" ht="30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48" ht="30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48" ht="30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48" ht="30" customHeight="1" x14ac:dyDescent="0.3">
      <c r="A75" s="8" t="s">
        <v>70</v>
      </c>
      <c r="B75" s="9"/>
      <c r="C75" s="9"/>
      <c r="D75" s="9"/>
      <c r="E75" s="9"/>
      <c r="F75" s="11">
        <f>SUM(F53:F74)</f>
        <v>0</v>
      </c>
      <c r="G75" s="9"/>
      <c r="H75" s="11">
        <f>SUM(H53:H74)</f>
        <v>0</v>
      </c>
      <c r="I75" s="9"/>
      <c r="J75" s="11">
        <f>SUM(J53:J74)</f>
        <v>0</v>
      </c>
      <c r="K75" s="9"/>
      <c r="L75" s="11">
        <f>SUM(L53:L74)</f>
        <v>0</v>
      </c>
      <c r="M75" s="9"/>
      <c r="N75" t="s">
        <v>71</v>
      </c>
    </row>
    <row r="76" spans="1:48" ht="30" customHeight="1" x14ac:dyDescent="0.3">
      <c r="A76" s="8" t="s">
        <v>109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3"/>
      <c r="O76" s="3"/>
      <c r="P76" s="3"/>
      <c r="Q76" s="2" t="s">
        <v>110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</row>
    <row r="77" spans="1:48" ht="30" customHeight="1" x14ac:dyDescent="0.3">
      <c r="A77" s="8" t="s">
        <v>111</v>
      </c>
      <c r="B77" s="8" t="s">
        <v>112</v>
      </c>
      <c r="C77" s="8" t="s">
        <v>113</v>
      </c>
      <c r="D77" s="9">
        <v>3</v>
      </c>
      <c r="E77" s="11"/>
      <c r="F77" s="11">
        <f>TRUNC(E77*D77, 0)</f>
        <v>0</v>
      </c>
      <c r="G77" s="11"/>
      <c r="H77" s="11">
        <f>TRUNC(G77*D77, 0)</f>
        <v>0</v>
      </c>
      <c r="I77" s="11"/>
      <c r="J77" s="11">
        <f>TRUNC(I77*D77, 0)</f>
        <v>0</v>
      </c>
      <c r="K77" s="11">
        <f>TRUNC(E77+G77+I77, 0)</f>
        <v>0</v>
      </c>
      <c r="L77" s="11">
        <f>TRUNC(F77+H77+J77, 0)</f>
        <v>0</v>
      </c>
      <c r="M77" s="8" t="s">
        <v>52</v>
      </c>
      <c r="N77" s="2" t="s">
        <v>114</v>
      </c>
      <c r="O77" s="2" t="s">
        <v>52</v>
      </c>
      <c r="P77" s="2" t="s">
        <v>52</v>
      </c>
      <c r="Q77" s="2" t="s">
        <v>110</v>
      </c>
      <c r="R77" s="2" t="s">
        <v>62</v>
      </c>
      <c r="S77" s="2" t="s">
        <v>63</v>
      </c>
      <c r="T77" s="2" t="s">
        <v>63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2" t="s">
        <v>52</v>
      </c>
      <c r="AS77" s="2" t="s">
        <v>52</v>
      </c>
      <c r="AT77" s="3"/>
      <c r="AU77" s="2" t="s">
        <v>115</v>
      </c>
      <c r="AV77" s="3">
        <v>151</v>
      </c>
    </row>
    <row r="78" spans="1:48" ht="30" customHeight="1" x14ac:dyDescent="0.3">
      <c r="A78" s="8" t="s">
        <v>111</v>
      </c>
      <c r="B78" s="8" t="s">
        <v>116</v>
      </c>
      <c r="C78" s="8" t="s">
        <v>113</v>
      </c>
      <c r="D78" s="9">
        <v>6</v>
      </c>
      <c r="E78" s="11"/>
      <c r="F78" s="11">
        <f>TRUNC(E78*D78, 0)</f>
        <v>0</v>
      </c>
      <c r="G78" s="11"/>
      <c r="H78" s="11">
        <f>TRUNC(G78*D78, 0)</f>
        <v>0</v>
      </c>
      <c r="I78" s="11"/>
      <c r="J78" s="11">
        <f>TRUNC(I78*D78, 0)</f>
        <v>0</v>
      </c>
      <c r="K78" s="11">
        <f>TRUNC(E78+G78+I78, 0)</f>
        <v>0</v>
      </c>
      <c r="L78" s="11">
        <f>TRUNC(F78+H78+J78, 0)</f>
        <v>0</v>
      </c>
      <c r="M78" s="8" t="s">
        <v>52</v>
      </c>
      <c r="N78" s="2" t="s">
        <v>117</v>
      </c>
      <c r="O78" s="2" t="s">
        <v>52</v>
      </c>
      <c r="P78" s="2" t="s">
        <v>52</v>
      </c>
      <c r="Q78" s="2" t="s">
        <v>110</v>
      </c>
      <c r="R78" s="2" t="s">
        <v>62</v>
      </c>
      <c r="S78" s="2" t="s">
        <v>63</v>
      </c>
      <c r="T78" s="2" t="s">
        <v>63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2" t="s">
        <v>52</v>
      </c>
      <c r="AS78" s="2" t="s">
        <v>52</v>
      </c>
      <c r="AT78" s="3"/>
      <c r="AU78" s="2" t="s">
        <v>118</v>
      </c>
      <c r="AV78" s="3">
        <v>152</v>
      </c>
    </row>
    <row r="79" spans="1:48" ht="30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48" ht="30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30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30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30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30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30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30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30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30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30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30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30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30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30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30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30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30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48" ht="30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48" ht="30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48" ht="30" customHeight="1" x14ac:dyDescent="0.3">
      <c r="A99" s="8" t="s">
        <v>70</v>
      </c>
      <c r="B99" s="9"/>
      <c r="C99" s="9"/>
      <c r="D99" s="9"/>
      <c r="E99" s="9"/>
      <c r="F99" s="11">
        <f>SUM(F77:F98)</f>
        <v>0</v>
      </c>
      <c r="G99" s="9"/>
      <c r="H99" s="11">
        <f>SUM(H77:H98)</f>
        <v>0</v>
      </c>
      <c r="I99" s="9"/>
      <c r="J99" s="11">
        <f>SUM(J77:J98)</f>
        <v>0</v>
      </c>
      <c r="K99" s="9"/>
      <c r="L99" s="11">
        <f>SUM(L77:L98)</f>
        <v>0</v>
      </c>
      <c r="M99" s="9"/>
      <c r="N99" t="s">
        <v>71</v>
      </c>
    </row>
    <row r="100" spans="1:48" ht="30" customHeight="1" x14ac:dyDescent="0.3">
      <c r="A100" s="8" t="s">
        <v>119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3"/>
      <c r="O100" s="3"/>
      <c r="P100" s="3"/>
      <c r="Q100" s="2" t="s">
        <v>120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</row>
    <row r="101" spans="1:48" ht="30" customHeight="1" x14ac:dyDescent="0.3">
      <c r="A101" s="8" t="s">
        <v>121</v>
      </c>
      <c r="B101" s="8" t="s">
        <v>122</v>
      </c>
      <c r="C101" s="8" t="s">
        <v>96</v>
      </c>
      <c r="D101" s="9">
        <v>1</v>
      </c>
      <c r="E101" s="11"/>
      <c r="F101" s="11">
        <f>TRUNC(E101*D101, 0)</f>
        <v>0</v>
      </c>
      <c r="G101" s="11"/>
      <c r="H101" s="11">
        <f>TRUNC(G101*D101, 0)</f>
        <v>0</v>
      </c>
      <c r="I101" s="11"/>
      <c r="J101" s="11">
        <f>TRUNC(I101*D101, 0)</f>
        <v>0</v>
      </c>
      <c r="K101" s="11">
        <f t="shared" ref="K101:L104" si="4">TRUNC(E101+G101+I101, 0)</f>
        <v>0</v>
      </c>
      <c r="L101" s="11">
        <f t="shared" si="4"/>
        <v>0</v>
      </c>
      <c r="M101" s="8" t="s">
        <v>52</v>
      </c>
      <c r="N101" s="2" t="s">
        <v>123</v>
      </c>
      <c r="O101" s="2" t="s">
        <v>52</v>
      </c>
      <c r="P101" s="2" t="s">
        <v>52</v>
      </c>
      <c r="Q101" s="2" t="s">
        <v>120</v>
      </c>
      <c r="R101" s="2" t="s">
        <v>62</v>
      </c>
      <c r="S101" s="2" t="s">
        <v>63</v>
      </c>
      <c r="T101" s="2" t="s">
        <v>63</v>
      </c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2" t="s">
        <v>52</v>
      </c>
      <c r="AS101" s="2" t="s">
        <v>52</v>
      </c>
      <c r="AT101" s="3"/>
      <c r="AU101" s="2" t="s">
        <v>124</v>
      </c>
      <c r="AV101" s="3">
        <v>106</v>
      </c>
    </row>
    <row r="102" spans="1:48" ht="30" customHeight="1" x14ac:dyDescent="0.3">
      <c r="A102" s="8" t="s">
        <v>125</v>
      </c>
      <c r="B102" s="8" t="s">
        <v>126</v>
      </c>
      <c r="C102" s="8" t="s">
        <v>113</v>
      </c>
      <c r="D102" s="9">
        <v>245</v>
      </c>
      <c r="E102" s="11"/>
      <c r="F102" s="11">
        <f>TRUNC(E102*D102, 0)</f>
        <v>0</v>
      </c>
      <c r="G102" s="11"/>
      <c r="H102" s="11">
        <f>TRUNC(G102*D102, 0)</f>
        <v>0</v>
      </c>
      <c r="I102" s="11"/>
      <c r="J102" s="11">
        <f>TRUNC(I102*D102, 0)</f>
        <v>0</v>
      </c>
      <c r="K102" s="11">
        <f t="shared" si="4"/>
        <v>0</v>
      </c>
      <c r="L102" s="11">
        <f t="shared" si="4"/>
        <v>0</v>
      </c>
      <c r="M102" s="8" t="s">
        <v>52</v>
      </c>
      <c r="N102" s="2" t="s">
        <v>127</v>
      </c>
      <c r="O102" s="2" t="s">
        <v>52</v>
      </c>
      <c r="P102" s="2" t="s">
        <v>52</v>
      </c>
      <c r="Q102" s="2" t="s">
        <v>120</v>
      </c>
      <c r="R102" s="2" t="s">
        <v>62</v>
      </c>
      <c r="S102" s="2" t="s">
        <v>63</v>
      </c>
      <c r="T102" s="2" t="s">
        <v>63</v>
      </c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2" t="s">
        <v>52</v>
      </c>
      <c r="AS102" s="2" t="s">
        <v>52</v>
      </c>
      <c r="AT102" s="3"/>
      <c r="AU102" s="2" t="s">
        <v>128</v>
      </c>
      <c r="AV102" s="3">
        <v>98</v>
      </c>
    </row>
    <row r="103" spans="1:48" ht="30" customHeight="1" x14ac:dyDescent="0.3">
      <c r="A103" s="8" t="s">
        <v>129</v>
      </c>
      <c r="B103" s="8" t="s">
        <v>130</v>
      </c>
      <c r="C103" s="8" t="s">
        <v>67</v>
      </c>
      <c r="D103" s="9">
        <v>102</v>
      </c>
      <c r="E103" s="11"/>
      <c r="F103" s="11">
        <f>TRUNC(E103*D103, 0)</f>
        <v>0</v>
      </c>
      <c r="G103" s="11"/>
      <c r="H103" s="11">
        <f>TRUNC(G103*D103, 0)</f>
        <v>0</v>
      </c>
      <c r="I103" s="11"/>
      <c r="J103" s="11">
        <f>TRUNC(I103*D103, 0)</f>
        <v>0</v>
      </c>
      <c r="K103" s="11">
        <f t="shared" si="4"/>
        <v>0</v>
      </c>
      <c r="L103" s="11">
        <f t="shared" si="4"/>
        <v>0</v>
      </c>
      <c r="M103" s="8" t="s">
        <v>52</v>
      </c>
      <c r="N103" s="2" t="s">
        <v>131</v>
      </c>
      <c r="O103" s="2" t="s">
        <v>52</v>
      </c>
      <c r="P103" s="2" t="s">
        <v>52</v>
      </c>
      <c r="Q103" s="2" t="s">
        <v>120</v>
      </c>
      <c r="R103" s="2" t="s">
        <v>62</v>
      </c>
      <c r="S103" s="2" t="s">
        <v>63</v>
      </c>
      <c r="T103" s="2" t="s">
        <v>63</v>
      </c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2" t="s">
        <v>52</v>
      </c>
      <c r="AS103" s="2" t="s">
        <v>52</v>
      </c>
      <c r="AT103" s="3"/>
      <c r="AU103" s="2" t="s">
        <v>132</v>
      </c>
      <c r="AV103" s="3">
        <v>17</v>
      </c>
    </row>
    <row r="104" spans="1:48" ht="30" customHeight="1" x14ac:dyDescent="0.3">
      <c r="A104" s="8" t="s">
        <v>133</v>
      </c>
      <c r="B104" s="8" t="s">
        <v>134</v>
      </c>
      <c r="C104" s="8" t="s">
        <v>113</v>
      </c>
      <c r="D104" s="9">
        <v>75</v>
      </c>
      <c r="E104" s="11"/>
      <c r="F104" s="11">
        <f>TRUNC(E104*D104, 0)</f>
        <v>0</v>
      </c>
      <c r="G104" s="11"/>
      <c r="H104" s="11">
        <f>TRUNC(G104*D104, 0)</f>
        <v>0</v>
      </c>
      <c r="I104" s="11"/>
      <c r="J104" s="11">
        <f>TRUNC(I104*D104, 0)</f>
        <v>0</v>
      </c>
      <c r="K104" s="11">
        <f t="shared" si="4"/>
        <v>0</v>
      </c>
      <c r="L104" s="11">
        <f t="shared" si="4"/>
        <v>0</v>
      </c>
      <c r="M104" s="8" t="s">
        <v>52</v>
      </c>
      <c r="N104" s="2" t="s">
        <v>135</v>
      </c>
      <c r="O104" s="2" t="s">
        <v>52</v>
      </c>
      <c r="P104" s="2" t="s">
        <v>52</v>
      </c>
      <c r="Q104" s="2" t="s">
        <v>120</v>
      </c>
      <c r="R104" s="2" t="s">
        <v>62</v>
      </c>
      <c r="S104" s="2" t="s">
        <v>63</v>
      </c>
      <c r="T104" s="2" t="s">
        <v>63</v>
      </c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2" t="s">
        <v>52</v>
      </c>
      <c r="AS104" s="2" t="s">
        <v>52</v>
      </c>
      <c r="AT104" s="3"/>
      <c r="AU104" s="2" t="s">
        <v>136</v>
      </c>
      <c r="AV104" s="3">
        <v>97</v>
      </c>
    </row>
    <row r="105" spans="1:48" ht="30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48" ht="30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48" ht="30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48" ht="30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48" ht="30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48" ht="30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48" ht="30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48" ht="30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48" ht="30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48" ht="30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48" ht="30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48" ht="30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48" ht="30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48" ht="30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48" ht="30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48" ht="30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48" ht="30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48" ht="30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48" ht="30" customHeight="1" x14ac:dyDescent="0.3">
      <c r="A123" s="8" t="s">
        <v>70</v>
      </c>
      <c r="B123" s="9"/>
      <c r="C123" s="9"/>
      <c r="D123" s="9"/>
      <c r="E123" s="9"/>
      <c r="F123" s="11">
        <f>SUM(F101:F122)</f>
        <v>0</v>
      </c>
      <c r="G123" s="9"/>
      <c r="H123" s="11">
        <f>SUM(H101:H122)</f>
        <v>0</v>
      </c>
      <c r="I123" s="9"/>
      <c r="J123" s="11">
        <f>SUM(J101:J122)</f>
        <v>0</v>
      </c>
      <c r="K123" s="9"/>
      <c r="L123" s="11">
        <f>SUM(L101:L122)</f>
        <v>0</v>
      </c>
      <c r="M123" s="9"/>
      <c r="N123" t="s">
        <v>71</v>
      </c>
    </row>
    <row r="124" spans="1:48" ht="30" customHeight="1" x14ac:dyDescent="0.3">
      <c r="A124" s="8" t="s">
        <v>137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3"/>
      <c r="O124" s="3"/>
      <c r="P124" s="3"/>
      <c r="Q124" s="2" t="s">
        <v>138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</row>
    <row r="125" spans="1:48" ht="30" customHeight="1" x14ac:dyDescent="0.3">
      <c r="A125" s="8" t="s">
        <v>139</v>
      </c>
      <c r="B125" s="8" t="s">
        <v>140</v>
      </c>
      <c r="C125" s="8" t="s">
        <v>113</v>
      </c>
      <c r="D125" s="9">
        <v>182</v>
      </c>
      <c r="E125" s="11"/>
      <c r="F125" s="11">
        <f>TRUNC(E125*D125, 0)</f>
        <v>0</v>
      </c>
      <c r="G125" s="11"/>
      <c r="H125" s="11">
        <f>TRUNC(G125*D125, 0)</f>
        <v>0</v>
      </c>
      <c r="I125" s="11"/>
      <c r="J125" s="11">
        <f>TRUNC(I125*D125, 0)</f>
        <v>0</v>
      </c>
      <c r="K125" s="11">
        <f t="shared" ref="K125:L127" si="5">TRUNC(E125+G125+I125, 0)</f>
        <v>0</v>
      </c>
      <c r="L125" s="11">
        <f t="shared" si="5"/>
        <v>0</v>
      </c>
      <c r="M125" s="8" t="s">
        <v>52</v>
      </c>
      <c r="N125" s="2" t="s">
        <v>141</v>
      </c>
      <c r="O125" s="2" t="s">
        <v>52</v>
      </c>
      <c r="P125" s="2" t="s">
        <v>52</v>
      </c>
      <c r="Q125" s="2" t="s">
        <v>138</v>
      </c>
      <c r="R125" s="2" t="s">
        <v>62</v>
      </c>
      <c r="S125" s="2" t="s">
        <v>63</v>
      </c>
      <c r="T125" s="2" t="s">
        <v>63</v>
      </c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2" t="s">
        <v>52</v>
      </c>
      <c r="AS125" s="2" t="s">
        <v>52</v>
      </c>
      <c r="AT125" s="3"/>
      <c r="AU125" s="2" t="s">
        <v>142</v>
      </c>
      <c r="AV125" s="3">
        <v>45</v>
      </c>
    </row>
    <row r="126" spans="1:48" ht="30" customHeight="1" x14ac:dyDescent="0.3">
      <c r="A126" s="8" t="s">
        <v>143</v>
      </c>
      <c r="B126" s="8" t="s">
        <v>144</v>
      </c>
      <c r="C126" s="8" t="s">
        <v>67</v>
      </c>
      <c r="D126" s="9">
        <v>73</v>
      </c>
      <c r="E126" s="11"/>
      <c r="F126" s="11">
        <f>TRUNC(E126*D126, 0)</f>
        <v>0</v>
      </c>
      <c r="G126" s="11"/>
      <c r="H126" s="11">
        <f>TRUNC(G126*D126, 0)</f>
        <v>0</v>
      </c>
      <c r="I126" s="11"/>
      <c r="J126" s="11">
        <f>TRUNC(I126*D126, 0)</f>
        <v>0</v>
      </c>
      <c r="K126" s="11">
        <f t="shared" si="5"/>
        <v>0</v>
      </c>
      <c r="L126" s="11">
        <f t="shared" si="5"/>
        <v>0</v>
      </c>
      <c r="M126" s="8" t="s">
        <v>52</v>
      </c>
      <c r="N126" s="2" t="s">
        <v>145</v>
      </c>
      <c r="O126" s="2" t="s">
        <v>52</v>
      </c>
      <c r="P126" s="2" t="s">
        <v>52</v>
      </c>
      <c r="Q126" s="2" t="s">
        <v>138</v>
      </c>
      <c r="R126" s="2" t="s">
        <v>62</v>
      </c>
      <c r="S126" s="2" t="s">
        <v>63</v>
      </c>
      <c r="T126" s="2" t="s">
        <v>63</v>
      </c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2" t="s">
        <v>52</v>
      </c>
      <c r="AS126" s="2" t="s">
        <v>52</v>
      </c>
      <c r="AT126" s="3"/>
      <c r="AU126" s="2" t="s">
        <v>146</v>
      </c>
      <c r="AV126" s="3">
        <v>20</v>
      </c>
    </row>
    <row r="127" spans="1:48" ht="30" customHeight="1" x14ac:dyDescent="0.3">
      <c r="A127" s="8" t="s">
        <v>143</v>
      </c>
      <c r="B127" s="8" t="s">
        <v>147</v>
      </c>
      <c r="C127" s="8" t="s">
        <v>67</v>
      </c>
      <c r="D127" s="9">
        <v>153</v>
      </c>
      <c r="E127" s="11"/>
      <c r="F127" s="11">
        <f>TRUNC(E127*D127, 0)</f>
        <v>0</v>
      </c>
      <c r="G127" s="11"/>
      <c r="H127" s="11">
        <f>TRUNC(G127*D127, 0)</f>
        <v>0</v>
      </c>
      <c r="I127" s="11"/>
      <c r="J127" s="11">
        <f>TRUNC(I127*D127, 0)</f>
        <v>0</v>
      </c>
      <c r="K127" s="11">
        <f t="shared" si="5"/>
        <v>0</v>
      </c>
      <c r="L127" s="11">
        <f t="shared" si="5"/>
        <v>0</v>
      </c>
      <c r="M127" s="8" t="s">
        <v>52</v>
      </c>
      <c r="N127" s="2" t="s">
        <v>148</v>
      </c>
      <c r="O127" s="2" t="s">
        <v>52</v>
      </c>
      <c r="P127" s="2" t="s">
        <v>52</v>
      </c>
      <c r="Q127" s="2" t="s">
        <v>138</v>
      </c>
      <c r="R127" s="2" t="s">
        <v>62</v>
      </c>
      <c r="S127" s="2" t="s">
        <v>63</v>
      </c>
      <c r="T127" s="2" t="s">
        <v>63</v>
      </c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2" t="s">
        <v>52</v>
      </c>
      <c r="AS127" s="2" t="s">
        <v>52</v>
      </c>
      <c r="AT127" s="3"/>
      <c r="AU127" s="2" t="s">
        <v>149</v>
      </c>
      <c r="AV127" s="3">
        <v>21</v>
      </c>
    </row>
    <row r="128" spans="1:48" ht="30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30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30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30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30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30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30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30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30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30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30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30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30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30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30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30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30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48" ht="30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48" ht="30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48" ht="30" customHeight="1" x14ac:dyDescent="0.3">
      <c r="A147" s="8" t="s">
        <v>70</v>
      </c>
      <c r="B147" s="9"/>
      <c r="C147" s="9"/>
      <c r="D147" s="9"/>
      <c r="E147" s="9"/>
      <c r="F147" s="11">
        <f>SUM(F125:F146)</f>
        <v>0</v>
      </c>
      <c r="G147" s="9"/>
      <c r="H147" s="11">
        <f>SUM(H125:H146)</f>
        <v>0</v>
      </c>
      <c r="I147" s="9"/>
      <c r="J147" s="11">
        <f>SUM(J125:J146)</f>
        <v>0</v>
      </c>
      <c r="K147" s="9"/>
      <c r="L147" s="11">
        <f>SUM(L125:L146)</f>
        <v>0</v>
      </c>
      <c r="M147" s="9"/>
      <c r="N147" t="s">
        <v>71</v>
      </c>
    </row>
    <row r="148" spans="1:48" ht="30" customHeight="1" x14ac:dyDescent="0.3">
      <c r="A148" s="8" t="s">
        <v>150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3"/>
      <c r="O148" s="3"/>
      <c r="P148" s="3"/>
      <c r="Q148" s="2" t="s">
        <v>151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</row>
    <row r="149" spans="1:48" ht="30" customHeight="1" x14ac:dyDescent="0.3">
      <c r="A149" s="8" t="s">
        <v>152</v>
      </c>
      <c r="B149" s="8" t="s">
        <v>153</v>
      </c>
      <c r="C149" s="8" t="s">
        <v>113</v>
      </c>
      <c r="D149" s="9">
        <v>29</v>
      </c>
      <c r="E149" s="11"/>
      <c r="F149" s="11">
        <f t="shared" ref="F149:F159" si="6">TRUNC(E149*D149, 0)</f>
        <v>0</v>
      </c>
      <c r="G149" s="11"/>
      <c r="H149" s="11">
        <f t="shared" ref="H149:H159" si="7">TRUNC(G149*D149, 0)</f>
        <v>0</v>
      </c>
      <c r="I149" s="11"/>
      <c r="J149" s="11">
        <f t="shared" ref="J149:J159" si="8">TRUNC(I149*D149, 0)</f>
        <v>0</v>
      </c>
      <c r="K149" s="11">
        <f t="shared" ref="K149:K159" si="9">TRUNC(E149+G149+I149, 0)</f>
        <v>0</v>
      </c>
      <c r="L149" s="11">
        <f t="shared" ref="L149:L159" si="10">TRUNC(F149+H149+J149, 0)</f>
        <v>0</v>
      </c>
      <c r="M149" s="8" t="s">
        <v>52</v>
      </c>
      <c r="N149" s="2" t="s">
        <v>154</v>
      </c>
      <c r="O149" s="2" t="s">
        <v>52</v>
      </c>
      <c r="P149" s="2" t="s">
        <v>52</v>
      </c>
      <c r="Q149" s="2" t="s">
        <v>151</v>
      </c>
      <c r="R149" s="2" t="s">
        <v>62</v>
      </c>
      <c r="S149" s="2" t="s">
        <v>63</v>
      </c>
      <c r="T149" s="2" t="s">
        <v>63</v>
      </c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2" t="s">
        <v>52</v>
      </c>
      <c r="AS149" s="2" t="s">
        <v>52</v>
      </c>
      <c r="AT149" s="3"/>
      <c r="AU149" s="2" t="s">
        <v>155</v>
      </c>
      <c r="AV149" s="3">
        <v>156</v>
      </c>
    </row>
    <row r="150" spans="1:48" ht="30" customHeight="1" x14ac:dyDescent="0.3">
      <c r="A150" s="8" t="s">
        <v>156</v>
      </c>
      <c r="B150" s="8" t="s">
        <v>157</v>
      </c>
      <c r="C150" s="8" t="s">
        <v>113</v>
      </c>
      <c r="D150" s="9">
        <v>82</v>
      </c>
      <c r="E150" s="11"/>
      <c r="F150" s="11">
        <f t="shared" si="6"/>
        <v>0</v>
      </c>
      <c r="G150" s="11"/>
      <c r="H150" s="11">
        <f t="shared" si="7"/>
        <v>0</v>
      </c>
      <c r="I150" s="11"/>
      <c r="J150" s="11">
        <f t="shared" si="8"/>
        <v>0</v>
      </c>
      <c r="K150" s="11">
        <f t="shared" si="9"/>
        <v>0</v>
      </c>
      <c r="L150" s="11">
        <f t="shared" si="10"/>
        <v>0</v>
      </c>
      <c r="M150" s="8" t="s">
        <v>52</v>
      </c>
      <c r="N150" s="2" t="s">
        <v>158</v>
      </c>
      <c r="O150" s="2" t="s">
        <v>52</v>
      </c>
      <c r="P150" s="2" t="s">
        <v>52</v>
      </c>
      <c r="Q150" s="2" t="s">
        <v>151</v>
      </c>
      <c r="R150" s="2" t="s">
        <v>63</v>
      </c>
      <c r="S150" s="2" t="s">
        <v>63</v>
      </c>
      <c r="T150" s="2" t="s">
        <v>62</v>
      </c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2" t="s">
        <v>52</v>
      </c>
      <c r="AS150" s="2" t="s">
        <v>52</v>
      </c>
      <c r="AT150" s="3"/>
      <c r="AU150" s="2" t="s">
        <v>159</v>
      </c>
      <c r="AV150" s="3">
        <v>99</v>
      </c>
    </row>
    <row r="151" spans="1:48" ht="30" customHeight="1" x14ac:dyDescent="0.3">
      <c r="A151" s="8" t="s">
        <v>160</v>
      </c>
      <c r="B151" s="8" t="s">
        <v>161</v>
      </c>
      <c r="C151" s="8" t="s">
        <v>113</v>
      </c>
      <c r="D151" s="9">
        <v>5</v>
      </c>
      <c r="E151" s="11"/>
      <c r="F151" s="11">
        <f t="shared" si="6"/>
        <v>0</v>
      </c>
      <c r="G151" s="11"/>
      <c r="H151" s="11">
        <f t="shared" si="7"/>
        <v>0</v>
      </c>
      <c r="I151" s="11"/>
      <c r="J151" s="11">
        <f t="shared" si="8"/>
        <v>0</v>
      </c>
      <c r="K151" s="11">
        <f t="shared" si="9"/>
        <v>0</v>
      </c>
      <c r="L151" s="11">
        <f t="shared" si="10"/>
        <v>0</v>
      </c>
      <c r="M151" s="8" t="s">
        <v>52</v>
      </c>
      <c r="N151" s="2" t="s">
        <v>162</v>
      </c>
      <c r="O151" s="2" t="s">
        <v>52</v>
      </c>
      <c r="P151" s="2" t="s">
        <v>52</v>
      </c>
      <c r="Q151" s="2" t="s">
        <v>151</v>
      </c>
      <c r="R151" s="2" t="s">
        <v>62</v>
      </c>
      <c r="S151" s="2" t="s">
        <v>63</v>
      </c>
      <c r="T151" s="2" t="s">
        <v>63</v>
      </c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2" t="s">
        <v>52</v>
      </c>
      <c r="AS151" s="2" t="s">
        <v>52</v>
      </c>
      <c r="AT151" s="3"/>
      <c r="AU151" s="2" t="s">
        <v>163</v>
      </c>
      <c r="AV151" s="3">
        <v>157</v>
      </c>
    </row>
    <row r="152" spans="1:48" ht="30" customHeight="1" x14ac:dyDescent="0.3">
      <c r="A152" s="8" t="s">
        <v>164</v>
      </c>
      <c r="B152" s="8" t="s">
        <v>165</v>
      </c>
      <c r="C152" s="8" t="s">
        <v>67</v>
      </c>
      <c r="D152" s="9">
        <v>599</v>
      </c>
      <c r="E152" s="11"/>
      <c r="F152" s="11">
        <f t="shared" si="6"/>
        <v>0</v>
      </c>
      <c r="G152" s="11"/>
      <c r="H152" s="11">
        <f t="shared" si="7"/>
        <v>0</v>
      </c>
      <c r="I152" s="11"/>
      <c r="J152" s="11">
        <f t="shared" si="8"/>
        <v>0</v>
      </c>
      <c r="K152" s="11">
        <f t="shared" si="9"/>
        <v>0</v>
      </c>
      <c r="L152" s="11">
        <f t="shared" si="10"/>
        <v>0</v>
      </c>
      <c r="M152" s="8" t="s">
        <v>52</v>
      </c>
      <c r="N152" s="2" t="s">
        <v>166</v>
      </c>
      <c r="O152" s="2" t="s">
        <v>52</v>
      </c>
      <c r="P152" s="2" t="s">
        <v>52</v>
      </c>
      <c r="Q152" s="2" t="s">
        <v>151</v>
      </c>
      <c r="R152" s="2" t="s">
        <v>62</v>
      </c>
      <c r="S152" s="2" t="s">
        <v>63</v>
      </c>
      <c r="T152" s="2" t="s">
        <v>63</v>
      </c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2" t="s">
        <v>52</v>
      </c>
      <c r="AS152" s="2" t="s">
        <v>52</v>
      </c>
      <c r="AT152" s="3"/>
      <c r="AU152" s="2" t="s">
        <v>167</v>
      </c>
      <c r="AV152" s="3">
        <v>24</v>
      </c>
    </row>
    <row r="153" spans="1:48" ht="30" customHeight="1" x14ac:dyDescent="0.3">
      <c r="A153" s="8" t="s">
        <v>168</v>
      </c>
      <c r="B153" s="8" t="s">
        <v>169</v>
      </c>
      <c r="C153" s="8" t="s">
        <v>113</v>
      </c>
      <c r="D153" s="9">
        <v>6</v>
      </c>
      <c r="E153" s="11"/>
      <c r="F153" s="11">
        <f t="shared" si="6"/>
        <v>0</v>
      </c>
      <c r="G153" s="11"/>
      <c r="H153" s="11">
        <f t="shared" si="7"/>
        <v>0</v>
      </c>
      <c r="I153" s="11"/>
      <c r="J153" s="11">
        <f t="shared" si="8"/>
        <v>0</v>
      </c>
      <c r="K153" s="11">
        <f t="shared" si="9"/>
        <v>0</v>
      </c>
      <c r="L153" s="11">
        <f t="shared" si="10"/>
        <v>0</v>
      </c>
      <c r="M153" s="8" t="s">
        <v>52</v>
      </c>
      <c r="N153" s="2" t="s">
        <v>170</v>
      </c>
      <c r="O153" s="2" t="s">
        <v>52</v>
      </c>
      <c r="P153" s="2" t="s">
        <v>52</v>
      </c>
      <c r="Q153" s="2" t="s">
        <v>151</v>
      </c>
      <c r="R153" s="2" t="s">
        <v>62</v>
      </c>
      <c r="S153" s="2" t="s">
        <v>63</v>
      </c>
      <c r="T153" s="2" t="s">
        <v>63</v>
      </c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2" t="s">
        <v>52</v>
      </c>
      <c r="AS153" s="2" t="s">
        <v>52</v>
      </c>
      <c r="AT153" s="3"/>
      <c r="AU153" s="2" t="s">
        <v>171</v>
      </c>
      <c r="AV153" s="3">
        <v>155</v>
      </c>
    </row>
    <row r="154" spans="1:48" ht="30" customHeight="1" x14ac:dyDescent="0.3">
      <c r="A154" s="8" t="s">
        <v>172</v>
      </c>
      <c r="B154" s="8" t="s">
        <v>173</v>
      </c>
      <c r="C154" s="8" t="s">
        <v>113</v>
      </c>
      <c r="D154" s="9">
        <v>10</v>
      </c>
      <c r="E154" s="11"/>
      <c r="F154" s="11">
        <f t="shared" si="6"/>
        <v>0</v>
      </c>
      <c r="G154" s="11"/>
      <c r="H154" s="11">
        <f t="shared" si="7"/>
        <v>0</v>
      </c>
      <c r="I154" s="11"/>
      <c r="J154" s="11">
        <f t="shared" si="8"/>
        <v>0</v>
      </c>
      <c r="K154" s="11">
        <f t="shared" si="9"/>
        <v>0</v>
      </c>
      <c r="L154" s="11">
        <f t="shared" si="10"/>
        <v>0</v>
      </c>
      <c r="M154" s="8" t="s">
        <v>52</v>
      </c>
      <c r="N154" s="2" t="s">
        <v>174</v>
      </c>
      <c r="O154" s="2" t="s">
        <v>52</v>
      </c>
      <c r="P154" s="2" t="s">
        <v>52</v>
      </c>
      <c r="Q154" s="2" t="s">
        <v>151</v>
      </c>
      <c r="R154" s="2" t="s">
        <v>62</v>
      </c>
      <c r="S154" s="2" t="s">
        <v>63</v>
      </c>
      <c r="T154" s="2" t="s">
        <v>63</v>
      </c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2" t="s">
        <v>52</v>
      </c>
      <c r="AS154" s="2" t="s">
        <v>52</v>
      </c>
      <c r="AT154" s="3"/>
      <c r="AU154" s="2" t="s">
        <v>175</v>
      </c>
      <c r="AV154" s="3">
        <v>25</v>
      </c>
    </row>
    <row r="155" spans="1:48" ht="30" customHeight="1" x14ac:dyDescent="0.3">
      <c r="A155" s="8" t="s">
        <v>176</v>
      </c>
      <c r="B155" s="8" t="s">
        <v>177</v>
      </c>
      <c r="C155" s="8" t="s">
        <v>113</v>
      </c>
      <c r="D155" s="9">
        <v>21</v>
      </c>
      <c r="E155" s="11"/>
      <c r="F155" s="11">
        <f t="shared" si="6"/>
        <v>0</v>
      </c>
      <c r="G155" s="11"/>
      <c r="H155" s="11">
        <f t="shared" si="7"/>
        <v>0</v>
      </c>
      <c r="I155" s="11"/>
      <c r="J155" s="11">
        <f t="shared" si="8"/>
        <v>0</v>
      </c>
      <c r="K155" s="11">
        <f t="shared" si="9"/>
        <v>0</v>
      </c>
      <c r="L155" s="11">
        <f t="shared" si="10"/>
        <v>0</v>
      </c>
      <c r="M155" s="8" t="s">
        <v>52</v>
      </c>
      <c r="N155" s="2" t="s">
        <v>178</v>
      </c>
      <c r="O155" s="2" t="s">
        <v>52</v>
      </c>
      <c r="P155" s="2" t="s">
        <v>52</v>
      </c>
      <c r="Q155" s="2" t="s">
        <v>151</v>
      </c>
      <c r="R155" s="2" t="s">
        <v>62</v>
      </c>
      <c r="S155" s="2" t="s">
        <v>63</v>
      </c>
      <c r="T155" s="2" t="s">
        <v>63</v>
      </c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2" t="s">
        <v>52</v>
      </c>
      <c r="AS155" s="2" t="s">
        <v>52</v>
      </c>
      <c r="AT155" s="3"/>
      <c r="AU155" s="2" t="s">
        <v>179</v>
      </c>
      <c r="AV155" s="3">
        <v>26</v>
      </c>
    </row>
    <row r="156" spans="1:48" ht="30" customHeight="1" x14ac:dyDescent="0.3">
      <c r="A156" s="8" t="s">
        <v>180</v>
      </c>
      <c r="B156" s="8" t="s">
        <v>177</v>
      </c>
      <c r="C156" s="8" t="s">
        <v>113</v>
      </c>
      <c r="D156" s="9">
        <v>7</v>
      </c>
      <c r="E156" s="11"/>
      <c r="F156" s="11">
        <f t="shared" si="6"/>
        <v>0</v>
      </c>
      <c r="G156" s="11"/>
      <c r="H156" s="11">
        <f t="shared" si="7"/>
        <v>0</v>
      </c>
      <c r="I156" s="11"/>
      <c r="J156" s="11">
        <f t="shared" si="8"/>
        <v>0</v>
      </c>
      <c r="K156" s="11">
        <f t="shared" si="9"/>
        <v>0</v>
      </c>
      <c r="L156" s="11">
        <f t="shared" si="10"/>
        <v>0</v>
      </c>
      <c r="M156" s="8" t="s">
        <v>52</v>
      </c>
      <c r="N156" s="2" t="s">
        <v>181</v>
      </c>
      <c r="O156" s="2" t="s">
        <v>52</v>
      </c>
      <c r="P156" s="2" t="s">
        <v>52</v>
      </c>
      <c r="Q156" s="2" t="s">
        <v>151</v>
      </c>
      <c r="R156" s="2" t="s">
        <v>62</v>
      </c>
      <c r="S156" s="2" t="s">
        <v>63</v>
      </c>
      <c r="T156" s="2" t="s">
        <v>63</v>
      </c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2" t="s">
        <v>52</v>
      </c>
      <c r="AS156" s="2" t="s">
        <v>52</v>
      </c>
      <c r="AT156" s="3"/>
      <c r="AU156" s="2" t="s">
        <v>182</v>
      </c>
      <c r="AV156" s="3">
        <v>27</v>
      </c>
    </row>
    <row r="157" spans="1:48" ht="30" customHeight="1" x14ac:dyDescent="0.3">
      <c r="A157" s="8" t="s">
        <v>183</v>
      </c>
      <c r="B157" s="8" t="s">
        <v>184</v>
      </c>
      <c r="C157" s="8" t="s">
        <v>113</v>
      </c>
      <c r="D157" s="9">
        <v>461</v>
      </c>
      <c r="E157" s="11"/>
      <c r="F157" s="11">
        <f t="shared" si="6"/>
        <v>0</v>
      </c>
      <c r="G157" s="11"/>
      <c r="H157" s="11">
        <f t="shared" si="7"/>
        <v>0</v>
      </c>
      <c r="I157" s="11"/>
      <c r="J157" s="11">
        <f t="shared" si="8"/>
        <v>0</v>
      </c>
      <c r="K157" s="11">
        <f t="shared" si="9"/>
        <v>0</v>
      </c>
      <c r="L157" s="11">
        <f t="shared" si="10"/>
        <v>0</v>
      </c>
      <c r="M157" s="8" t="s">
        <v>52</v>
      </c>
      <c r="N157" s="2" t="s">
        <v>185</v>
      </c>
      <c r="O157" s="2" t="s">
        <v>52</v>
      </c>
      <c r="P157" s="2" t="s">
        <v>52</v>
      </c>
      <c r="Q157" s="2" t="s">
        <v>151</v>
      </c>
      <c r="R157" s="2" t="s">
        <v>62</v>
      </c>
      <c r="S157" s="2" t="s">
        <v>63</v>
      </c>
      <c r="T157" s="2" t="s">
        <v>63</v>
      </c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2" t="s">
        <v>52</v>
      </c>
      <c r="AS157" s="2" t="s">
        <v>52</v>
      </c>
      <c r="AT157" s="3"/>
      <c r="AU157" s="2" t="s">
        <v>186</v>
      </c>
      <c r="AV157" s="3">
        <v>28</v>
      </c>
    </row>
    <row r="158" spans="1:48" ht="30" customHeight="1" x14ac:dyDescent="0.3">
      <c r="A158" s="8" t="s">
        <v>187</v>
      </c>
      <c r="B158" s="8" t="s">
        <v>188</v>
      </c>
      <c r="C158" s="8" t="s">
        <v>113</v>
      </c>
      <c r="D158" s="9">
        <v>137</v>
      </c>
      <c r="E158" s="11"/>
      <c r="F158" s="11">
        <f t="shared" si="6"/>
        <v>0</v>
      </c>
      <c r="G158" s="11"/>
      <c r="H158" s="11">
        <f t="shared" si="7"/>
        <v>0</v>
      </c>
      <c r="I158" s="11"/>
      <c r="J158" s="11">
        <f t="shared" si="8"/>
        <v>0</v>
      </c>
      <c r="K158" s="11">
        <f t="shared" si="9"/>
        <v>0</v>
      </c>
      <c r="L158" s="11">
        <f t="shared" si="10"/>
        <v>0</v>
      </c>
      <c r="M158" s="8" t="s">
        <v>52</v>
      </c>
      <c r="N158" s="2" t="s">
        <v>189</v>
      </c>
      <c r="O158" s="2" t="s">
        <v>52</v>
      </c>
      <c r="P158" s="2" t="s">
        <v>52</v>
      </c>
      <c r="Q158" s="2" t="s">
        <v>151</v>
      </c>
      <c r="R158" s="2" t="s">
        <v>62</v>
      </c>
      <c r="S158" s="2" t="s">
        <v>63</v>
      </c>
      <c r="T158" s="2" t="s">
        <v>63</v>
      </c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2" t="s">
        <v>52</v>
      </c>
      <c r="AS158" s="2" t="s">
        <v>52</v>
      </c>
      <c r="AT158" s="3"/>
      <c r="AU158" s="2" t="s">
        <v>190</v>
      </c>
      <c r="AV158" s="3">
        <v>29</v>
      </c>
    </row>
    <row r="159" spans="1:48" ht="30" customHeight="1" x14ac:dyDescent="0.3">
      <c r="A159" s="8" t="s">
        <v>191</v>
      </c>
      <c r="B159" s="8" t="s">
        <v>192</v>
      </c>
      <c r="C159" s="8" t="s">
        <v>113</v>
      </c>
      <c r="D159" s="9">
        <v>81</v>
      </c>
      <c r="E159" s="11"/>
      <c r="F159" s="11">
        <f t="shared" si="6"/>
        <v>0</v>
      </c>
      <c r="G159" s="11"/>
      <c r="H159" s="11">
        <f t="shared" si="7"/>
        <v>0</v>
      </c>
      <c r="I159" s="11"/>
      <c r="J159" s="11">
        <f t="shared" si="8"/>
        <v>0</v>
      </c>
      <c r="K159" s="11">
        <f t="shared" si="9"/>
        <v>0</v>
      </c>
      <c r="L159" s="11">
        <f t="shared" si="10"/>
        <v>0</v>
      </c>
      <c r="M159" s="8" t="s">
        <v>52</v>
      </c>
      <c r="N159" s="2" t="s">
        <v>193</v>
      </c>
      <c r="O159" s="2" t="s">
        <v>52</v>
      </c>
      <c r="P159" s="2" t="s">
        <v>52</v>
      </c>
      <c r="Q159" s="2" t="s">
        <v>151</v>
      </c>
      <c r="R159" s="2" t="s">
        <v>62</v>
      </c>
      <c r="S159" s="2" t="s">
        <v>63</v>
      </c>
      <c r="T159" s="2" t="s">
        <v>63</v>
      </c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2" t="s">
        <v>52</v>
      </c>
      <c r="AS159" s="2" t="s">
        <v>52</v>
      </c>
      <c r="AT159" s="3"/>
      <c r="AU159" s="2" t="s">
        <v>194</v>
      </c>
      <c r="AV159" s="3">
        <v>30</v>
      </c>
    </row>
    <row r="160" spans="1:48" ht="30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48" ht="30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48" ht="30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48" ht="30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48" ht="30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48" ht="30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48" ht="30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48" ht="30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48" ht="30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48" ht="30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48" ht="30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48" ht="30" customHeight="1" x14ac:dyDescent="0.3">
      <c r="A171" s="8" t="s">
        <v>70</v>
      </c>
      <c r="B171" s="9"/>
      <c r="C171" s="9"/>
      <c r="D171" s="9"/>
      <c r="E171" s="9"/>
      <c r="F171" s="11">
        <f>SUM(F149:F170)</f>
        <v>0</v>
      </c>
      <c r="G171" s="9"/>
      <c r="H171" s="11">
        <f>SUM(H149:H170)</f>
        <v>0</v>
      </c>
      <c r="I171" s="9"/>
      <c r="J171" s="11">
        <f>SUM(J149:J170)</f>
        <v>0</v>
      </c>
      <c r="K171" s="9"/>
      <c r="L171" s="11">
        <f>SUM(L149:L170)</f>
        <v>0</v>
      </c>
      <c r="M171" s="9"/>
      <c r="N171" t="s">
        <v>71</v>
      </c>
    </row>
    <row r="172" spans="1:48" ht="30" customHeight="1" x14ac:dyDescent="0.3">
      <c r="A172" s="8" t="s">
        <v>195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3"/>
      <c r="O172" s="3"/>
      <c r="P172" s="3"/>
      <c r="Q172" s="2" t="s">
        <v>196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</row>
    <row r="173" spans="1:48" ht="30" customHeight="1" x14ac:dyDescent="0.3">
      <c r="A173" s="8" t="s">
        <v>197</v>
      </c>
      <c r="B173" s="8" t="s">
        <v>52</v>
      </c>
      <c r="C173" s="8" t="s">
        <v>198</v>
      </c>
      <c r="D173" s="9">
        <v>3</v>
      </c>
      <c r="E173" s="11"/>
      <c r="F173" s="11">
        <f>TRUNC(E173*D173, 0)</f>
        <v>0</v>
      </c>
      <c r="G173" s="11"/>
      <c r="H173" s="11">
        <f>TRUNC(G173*D173, 0)</f>
        <v>0</v>
      </c>
      <c r="I173" s="11"/>
      <c r="J173" s="11">
        <f>TRUNC(I173*D173, 0)</f>
        <v>0</v>
      </c>
      <c r="K173" s="11">
        <f t="shared" ref="K173:L175" si="11">TRUNC(E173+G173+I173, 0)</f>
        <v>0</v>
      </c>
      <c r="L173" s="11">
        <f t="shared" si="11"/>
        <v>0</v>
      </c>
      <c r="M173" s="8" t="s">
        <v>52</v>
      </c>
      <c r="N173" s="2" t="s">
        <v>199</v>
      </c>
      <c r="O173" s="2" t="s">
        <v>52</v>
      </c>
      <c r="P173" s="2" t="s">
        <v>52</v>
      </c>
      <c r="Q173" s="2" t="s">
        <v>196</v>
      </c>
      <c r="R173" s="2" t="s">
        <v>62</v>
      </c>
      <c r="S173" s="2" t="s">
        <v>63</v>
      </c>
      <c r="T173" s="2" t="s">
        <v>63</v>
      </c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2" t="s">
        <v>52</v>
      </c>
      <c r="AS173" s="2" t="s">
        <v>52</v>
      </c>
      <c r="AT173" s="3"/>
      <c r="AU173" s="2" t="s">
        <v>200</v>
      </c>
      <c r="AV173" s="3">
        <v>32</v>
      </c>
    </row>
    <row r="174" spans="1:48" ht="30" customHeight="1" x14ac:dyDescent="0.3">
      <c r="A174" s="8" t="s">
        <v>201</v>
      </c>
      <c r="B174" s="8" t="s">
        <v>202</v>
      </c>
      <c r="C174" s="8" t="s">
        <v>67</v>
      </c>
      <c r="D174" s="9">
        <v>65</v>
      </c>
      <c r="E174" s="11"/>
      <c r="F174" s="11">
        <f>TRUNC(E174*D174, 0)</f>
        <v>0</v>
      </c>
      <c r="G174" s="11"/>
      <c r="H174" s="11">
        <f>TRUNC(G174*D174, 0)</f>
        <v>0</v>
      </c>
      <c r="I174" s="11"/>
      <c r="J174" s="11">
        <f>TRUNC(I174*D174, 0)</f>
        <v>0</v>
      </c>
      <c r="K174" s="11">
        <f t="shared" si="11"/>
        <v>0</v>
      </c>
      <c r="L174" s="11">
        <f t="shared" si="11"/>
        <v>0</v>
      </c>
      <c r="M174" s="8" t="s">
        <v>52</v>
      </c>
      <c r="N174" s="2" t="s">
        <v>203</v>
      </c>
      <c r="O174" s="2" t="s">
        <v>52</v>
      </c>
      <c r="P174" s="2" t="s">
        <v>52</v>
      </c>
      <c r="Q174" s="2" t="s">
        <v>196</v>
      </c>
      <c r="R174" s="2" t="s">
        <v>62</v>
      </c>
      <c r="S174" s="2" t="s">
        <v>63</v>
      </c>
      <c r="T174" s="2" t="s">
        <v>63</v>
      </c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2" t="s">
        <v>52</v>
      </c>
      <c r="AS174" s="2" t="s">
        <v>52</v>
      </c>
      <c r="AT174" s="3"/>
      <c r="AU174" s="2" t="s">
        <v>204</v>
      </c>
      <c r="AV174" s="3">
        <v>33</v>
      </c>
    </row>
    <row r="175" spans="1:48" ht="30" customHeight="1" x14ac:dyDescent="0.3">
      <c r="A175" s="8" t="s">
        <v>201</v>
      </c>
      <c r="B175" s="8" t="s">
        <v>205</v>
      </c>
      <c r="C175" s="8" t="s">
        <v>67</v>
      </c>
      <c r="D175" s="9">
        <v>84</v>
      </c>
      <c r="E175" s="11"/>
      <c r="F175" s="11">
        <f>TRUNC(E175*D175, 0)</f>
        <v>0</v>
      </c>
      <c r="G175" s="11"/>
      <c r="H175" s="11">
        <f>TRUNC(G175*D175, 0)</f>
        <v>0</v>
      </c>
      <c r="I175" s="11"/>
      <c r="J175" s="11">
        <f>TRUNC(I175*D175, 0)</f>
        <v>0</v>
      </c>
      <c r="K175" s="11">
        <f t="shared" si="11"/>
        <v>0</v>
      </c>
      <c r="L175" s="11">
        <f t="shared" si="11"/>
        <v>0</v>
      </c>
      <c r="M175" s="8" t="s">
        <v>52</v>
      </c>
      <c r="N175" s="2" t="s">
        <v>206</v>
      </c>
      <c r="O175" s="2" t="s">
        <v>52</v>
      </c>
      <c r="P175" s="2" t="s">
        <v>52</v>
      </c>
      <c r="Q175" s="2" t="s">
        <v>196</v>
      </c>
      <c r="R175" s="2" t="s">
        <v>62</v>
      </c>
      <c r="S175" s="2" t="s">
        <v>63</v>
      </c>
      <c r="T175" s="2" t="s">
        <v>63</v>
      </c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2" t="s">
        <v>52</v>
      </c>
      <c r="AS175" s="2" t="s">
        <v>52</v>
      </c>
      <c r="AT175" s="3"/>
      <c r="AU175" s="2" t="s">
        <v>207</v>
      </c>
      <c r="AV175" s="3">
        <v>34</v>
      </c>
    </row>
    <row r="176" spans="1:48" ht="30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30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30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30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30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30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30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30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30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30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30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30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30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30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30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30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30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48" ht="30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48" ht="30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48" ht="30" customHeight="1" x14ac:dyDescent="0.3">
      <c r="A195" s="8" t="s">
        <v>70</v>
      </c>
      <c r="B195" s="9"/>
      <c r="C195" s="9"/>
      <c r="D195" s="9"/>
      <c r="E195" s="9"/>
      <c r="F195" s="11">
        <f>SUM(F173:F194)</f>
        <v>0</v>
      </c>
      <c r="G195" s="9"/>
      <c r="H195" s="11">
        <f>SUM(H173:H194)</f>
        <v>0</v>
      </c>
      <c r="I195" s="9"/>
      <c r="J195" s="11">
        <f>SUM(J173:J194)</f>
        <v>0</v>
      </c>
      <c r="K195" s="9"/>
      <c r="L195" s="11">
        <f>SUM(L173:L194)</f>
        <v>0</v>
      </c>
      <c r="M195" s="9"/>
      <c r="N195" t="s">
        <v>71</v>
      </c>
    </row>
    <row r="196" spans="1:48" ht="30" customHeight="1" x14ac:dyDescent="0.3">
      <c r="A196" s="8" t="s">
        <v>208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3"/>
      <c r="O196" s="3"/>
      <c r="P196" s="3"/>
      <c r="Q196" s="2" t="s">
        <v>209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</row>
    <row r="197" spans="1:48" ht="30" customHeight="1" x14ac:dyDescent="0.3">
      <c r="A197" s="8" t="s">
        <v>210</v>
      </c>
      <c r="B197" s="8" t="s">
        <v>211</v>
      </c>
      <c r="C197" s="8" t="s">
        <v>96</v>
      </c>
      <c r="D197" s="9">
        <v>2</v>
      </c>
      <c r="E197" s="11"/>
      <c r="F197" s="11">
        <f t="shared" ref="F197:F218" si="12">TRUNC(E197*D197, 0)</f>
        <v>0</v>
      </c>
      <c r="G197" s="11"/>
      <c r="H197" s="11">
        <f t="shared" ref="H197:H218" si="13">TRUNC(G197*D197, 0)</f>
        <v>0</v>
      </c>
      <c r="I197" s="11"/>
      <c r="J197" s="11">
        <f t="shared" ref="J197:J218" si="14">TRUNC(I197*D197, 0)</f>
        <v>0</v>
      </c>
      <c r="K197" s="11">
        <f t="shared" ref="K197:K218" si="15">TRUNC(E197+G197+I197, 0)</f>
        <v>0</v>
      </c>
      <c r="L197" s="11">
        <f t="shared" ref="L197:L218" si="16">TRUNC(F197+H197+J197, 0)</f>
        <v>0</v>
      </c>
      <c r="M197" s="8" t="s">
        <v>52</v>
      </c>
      <c r="N197" s="2" t="s">
        <v>212</v>
      </c>
      <c r="O197" s="2" t="s">
        <v>52</v>
      </c>
      <c r="P197" s="2" t="s">
        <v>52</v>
      </c>
      <c r="Q197" s="2" t="s">
        <v>209</v>
      </c>
      <c r="R197" s="2" t="s">
        <v>62</v>
      </c>
      <c r="S197" s="2" t="s">
        <v>63</v>
      </c>
      <c r="T197" s="2" t="s">
        <v>63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2" t="s">
        <v>52</v>
      </c>
      <c r="AS197" s="2" t="s">
        <v>52</v>
      </c>
      <c r="AT197" s="3"/>
      <c r="AU197" s="2" t="s">
        <v>213</v>
      </c>
      <c r="AV197" s="3">
        <v>147</v>
      </c>
    </row>
    <row r="198" spans="1:48" ht="30" customHeight="1" x14ac:dyDescent="0.3">
      <c r="A198" s="8" t="s">
        <v>214</v>
      </c>
      <c r="B198" s="8" t="s">
        <v>215</v>
      </c>
      <c r="C198" s="8" t="s">
        <v>96</v>
      </c>
      <c r="D198" s="9">
        <v>12</v>
      </c>
      <c r="E198" s="11"/>
      <c r="F198" s="11">
        <f t="shared" si="12"/>
        <v>0</v>
      </c>
      <c r="G198" s="11"/>
      <c r="H198" s="11">
        <f t="shared" si="13"/>
        <v>0</v>
      </c>
      <c r="I198" s="11"/>
      <c r="J198" s="11">
        <f t="shared" si="14"/>
        <v>0</v>
      </c>
      <c r="K198" s="11">
        <f t="shared" si="15"/>
        <v>0</v>
      </c>
      <c r="L198" s="11">
        <f t="shared" si="16"/>
        <v>0</v>
      </c>
      <c r="M198" s="8" t="s">
        <v>52</v>
      </c>
      <c r="N198" s="2" t="s">
        <v>216</v>
      </c>
      <c r="O198" s="2" t="s">
        <v>52</v>
      </c>
      <c r="P198" s="2" t="s">
        <v>52</v>
      </c>
      <c r="Q198" s="2" t="s">
        <v>209</v>
      </c>
      <c r="R198" s="2" t="s">
        <v>62</v>
      </c>
      <c r="S198" s="2" t="s">
        <v>63</v>
      </c>
      <c r="T198" s="2" t="s">
        <v>63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2" t="s">
        <v>52</v>
      </c>
      <c r="AS198" s="2" t="s">
        <v>52</v>
      </c>
      <c r="AT198" s="3"/>
      <c r="AU198" s="2" t="s">
        <v>217</v>
      </c>
      <c r="AV198" s="3">
        <v>148</v>
      </c>
    </row>
    <row r="199" spans="1:48" ht="30" customHeight="1" x14ac:dyDescent="0.3">
      <c r="A199" s="8" t="s">
        <v>218</v>
      </c>
      <c r="B199" s="8" t="s">
        <v>219</v>
      </c>
      <c r="C199" s="8" t="s">
        <v>96</v>
      </c>
      <c r="D199" s="9">
        <v>9</v>
      </c>
      <c r="E199" s="11"/>
      <c r="F199" s="11">
        <f t="shared" si="12"/>
        <v>0</v>
      </c>
      <c r="G199" s="11"/>
      <c r="H199" s="11">
        <f t="shared" si="13"/>
        <v>0</v>
      </c>
      <c r="I199" s="11"/>
      <c r="J199" s="11">
        <f t="shared" si="14"/>
        <v>0</v>
      </c>
      <c r="K199" s="11">
        <f t="shared" si="15"/>
        <v>0</v>
      </c>
      <c r="L199" s="11">
        <f t="shared" si="16"/>
        <v>0</v>
      </c>
      <c r="M199" s="8" t="s">
        <v>52</v>
      </c>
      <c r="N199" s="2" t="s">
        <v>220</v>
      </c>
      <c r="O199" s="2" t="s">
        <v>52</v>
      </c>
      <c r="P199" s="2" t="s">
        <v>52</v>
      </c>
      <c r="Q199" s="2" t="s">
        <v>209</v>
      </c>
      <c r="R199" s="2" t="s">
        <v>63</v>
      </c>
      <c r="S199" s="2" t="s">
        <v>63</v>
      </c>
      <c r="T199" s="2" t="s">
        <v>62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2" t="s">
        <v>52</v>
      </c>
      <c r="AS199" s="2" t="s">
        <v>52</v>
      </c>
      <c r="AT199" s="3"/>
      <c r="AU199" s="2" t="s">
        <v>221</v>
      </c>
      <c r="AV199" s="3">
        <v>136</v>
      </c>
    </row>
    <row r="200" spans="1:48" ht="30" customHeight="1" x14ac:dyDescent="0.3">
      <c r="A200" s="8" t="s">
        <v>222</v>
      </c>
      <c r="B200" s="8" t="s">
        <v>223</v>
      </c>
      <c r="C200" s="8" t="s">
        <v>96</v>
      </c>
      <c r="D200" s="9">
        <v>10</v>
      </c>
      <c r="E200" s="11"/>
      <c r="F200" s="11">
        <f t="shared" si="12"/>
        <v>0</v>
      </c>
      <c r="G200" s="11"/>
      <c r="H200" s="11">
        <f t="shared" si="13"/>
        <v>0</v>
      </c>
      <c r="I200" s="11"/>
      <c r="J200" s="11">
        <f t="shared" si="14"/>
        <v>0</v>
      </c>
      <c r="K200" s="11">
        <f t="shared" si="15"/>
        <v>0</v>
      </c>
      <c r="L200" s="11">
        <f t="shared" si="16"/>
        <v>0</v>
      </c>
      <c r="M200" s="8" t="s">
        <v>52</v>
      </c>
      <c r="N200" s="2" t="s">
        <v>224</v>
      </c>
      <c r="O200" s="2" t="s">
        <v>52</v>
      </c>
      <c r="P200" s="2" t="s">
        <v>52</v>
      </c>
      <c r="Q200" s="2" t="s">
        <v>209</v>
      </c>
      <c r="R200" s="2" t="s">
        <v>63</v>
      </c>
      <c r="S200" s="2" t="s">
        <v>63</v>
      </c>
      <c r="T200" s="2" t="s">
        <v>62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2" t="s">
        <v>52</v>
      </c>
      <c r="AS200" s="2" t="s">
        <v>52</v>
      </c>
      <c r="AT200" s="3"/>
      <c r="AU200" s="2" t="s">
        <v>225</v>
      </c>
      <c r="AV200" s="3">
        <v>137</v>
      </c>
    </row>
    <row r="201" spans="1:48" ht="30" customHeight="1" x14ac:dyDescent="0.3">
      <c r="A201" s="8" t="s">
        <v>226</v>
      </c>
      <c r="B201" s="8" t="s">
        <v>227</v>
      </c>
      <c r="C201" s="8" t="s">
        <v>96</v>
      </c>
      <c r="D201" s="9">
        <v>2</v>
      </c>
      <c r="E201" s="11"/>
      <c r="F201" s="11">
        <f t="shared" si="12"/>
        <v>0</v>
      </c>
      <c r="G201" s="11"/>
      <c r="H201" s="11">
        <f t="shared" si="13"/>
        <v>0</v>
      </c>
      <c r="I201" s="11"/>
      <c r="J201" s="11">
        <f t="shared" si="14"/>
        <v>0</v>
      </c>
      <c r="K201" s="11">
        <f t="shared" si="15"/>
        <v>0</v>
      </c>
      <c r="L201" s="11">
        <f t="shared" si="16"/>
        <v>0</v>
      </c>
      <c r="M201" s="8" t="s">
        <v>52</v>
      </c>
      <c r="N201" s="2" t="s">
        <v>228</v>
      </c>
      <c r="O201" s="2" t="s">
        <v>52</v>
      </c>
      <c r="P201" s="2" t="s">
        <v>52</v>
      </c>
      <c r="Q201" s="2" t="s">
        <v>209</v>
      </c>
      <c r="R201" s="2" t="s">
        <v>63</v>
      </c>
      <c r="S201" s="2" t="s">
        <v>63</v>
      </c>
      <c r="T201" s="2" t="s">
        <v>62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2" t="s">
        <v>52</v>
      </c>
      <c r="AS201" s="2" t="s">
        <v>52</v>
      </c>
      <c r="AT201" s="3"/>
      <c r="AU201" s="2" t="s">
        <v>229</v>
      </c>
      <c r="AV201" s="3">
        <v>138</v>
      </c>
    </row>
    <row r="202" spans="1:48" ht="30" customHeight="1" x14ac:dyDescent="0.3">
      <c r="A202" s="8" t="s">
        <v>230</v>
      </c>
      <c r="B202" s="8" t="s">
        <v>227</v>
      </c>
      <c r="C202" s="8" t="s">
        <v>96</v>
      </c>
      <c r="D202" s="9">
        <v>1</v>
      </c>
      <c r="E202" s="11"/>
      <c r="F202" s="11">
        <f t="shared" si="12"/>
        <v>0</v>
      </c>
      <c r="G202" s="11"/>
      <c r="H202" s="11">
        <f t="shared" si="13"/>
        <v>0</v>
      </c>
      <c r="I202" s="11"/>
      <c r="J202" s="11">
        <f t="shared" si="14"/>
        <v>0</v>
      </c>
      <c r="K202" s="11">
        <f t="shared" si="15"/>
        <v>0</v>
      </c>
      <c r="L202" s="11">
        <f t="shared" si="16"/>
        <v>0</v>
      </c>
      <c r="M202" s="8" t="s">
        <v>52</v>
      </c>
      <c r="N202" s="2" t="s">
        <v>231</v>
      </c>
      <c r="O202" s="2" t="s">
        <v>52</v>
      </c>
      <c r="P202" s="2" t="s">
        <v>52</v>
      </c>
      <c r="Q202" s="2" t="s">
        <v>209</v>
      </c>
      <c r="R202" s="2" t="s">
        <v>63</v>
      </c>
      <c r="S202" s="2" t="s">
        <v>63</v>
      </c>
      <c r="T202" s="2" t="s">
        <v>62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2" t="s">
        <v>52</v>
      </c>
      <c r="AS202" s="2" t="s">
        <v>52</v>
      </c>
      <c r="AT202" s="3"/>
      <c r="AU202" s="2" t="s">
        <v>232</v>
      </c>
      <c r="AV202" s="3">
        <v>139</v>
      </c>
    </row>
    <row r="203" spans="1:48" ht="30" customHeight="1" x14ac:dyDescent="0.3">
      <c r="A203" s="8" t="s">
        <v>233</v>
      </c>
      <c r="B203" s="8" t="s">
        <v>234</v>
      </c>
      <c r="C203" s="8" t="s">
        <v>96</v>
      </c>
      <c r="D203" s="9">
        <v>1</v>
      </c>
      <c r="E203" s="11"/>
      <c r="F203" s="11">
        <f t="shared" si="12"/>
        <v>0</v>
      </c>
      <c r="G203" s="11"/>
      <c r="H203" s="11">
        <f t="shared" si="13"/>
        <v>0</v>
      </c>
      <c r="I203" s="11"/>
      <c r="J203" s="11">
        <f t="shared" si="14"/>
        <v>0</v>
      </c>
      <c r="K203" s="11">
        <f t="shared" si="15"/>
        <v>0</v>
      </c>
      <c r="L203" s="11">
        <f t="shared" si="16"/>
        <v>0</v>
      </c>
      <c r="M203" s="8" t="s">
        <v>52</v>
      </c>
      <c r="N203" s="2" t="s">
        <v>235</v>
      </c>
      <c r="O203" s="2" t="s">
        <v>52</v>
      </c>
      <c r="P203" s="2" t="s">
        <v>52</v>
      </c>
      <c r="Q203" s="2" t="s">
        <v>209</v>
      </c>
      <c r="R203" s="2" t="s">
        <v>63</v>
      </c>
      <c r="S203" s="2" t="s">
        <v>63</v>
      </c>
      <c r="T203" s="2" t="s">
        <v>62</v>
      </c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2" t="s">
        <v>52</v>
      </c>
      <c r="AS203" s="2" t="s">
        <v>52</v>
      </c>
      <c r="AT203" s="3"/>
      <c r="AU203" s="2" t="s">
        <v>236</v>
      </c>
      <c r="AV203" s="3">
        <v>140</v>
      </c>
    </row>
    <row r="204" spans="1:48" ht="30" customHeight="1" x14ac:dyDescent="0.3">
      <c r="A204" s="8" t="s">
        <v>237</v>
      </c>
      <c r="B204" s="8" t="s">
        <v>238</v>
      </c>
      <c r="C204" s="8" t="s">
        <v>96</v>
      </c>
      <c r="D204" s="9">
        <v>1</v>
      </c>
      <c r="E204" s="11"/>
      <c r="F204" s="11">
        <f t="shared" si="12"/>
        <v>0</v>
      </c>
      <c r="G204" s="11"/>
      <c r="H204" s="11">
        <f t="shared" si="13"/>
        <v>0</v>
      </c>
      <c r="I204" s="11"/>
      <c r="J204" s="11">
        <f t="shared" si="14"/>
        <v>0</v>
      </c>
      <c r="K204" s="11">
        <f t="shared" si="15"/>
        <v>0</v>
      </c>
      <c r="L204" s="11">
        <f t="shared" si="16"/>
        <v>0</v>
      </c>
      <c r="M204" s="8" t="s">
        <v>52</v>
      </c>
      <c r="N204" s="2" t="s">
        <v>239</v>
      </c>
      <c r="O204" s="2" t="s">
        <v>52</v>
      </c>
      <c r="P204" s="2" t="s">
        <v>52</v>
      </c>
      <c r="Q204" s="2" t="s">
        <v>209</v>
      </c>
      <c r="R204" s="2" t="s">
        <v>62</v>
      </c>
      <c r="S204" s="2" t="s">
        <v>63</v>
      </c>
      <c r="T204" s="2" t="s">
        <v>63</v>
      </c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2" t="s">
        <v>52</v>
      </c>
      <c r="AS204" s="2" t="s">
        <v>52</v>
      </c>
      <c r="AT204" s="3"/>
      <c r="AU204" s="2" t="s">
        <v>240</v>
      </c>
      <c r="AV204" s="3">
        <v>118</v>
      </c>
    </row>
    <row r="205" spans="1:48" ht="30" customHeight="1" x14ac:dyDescent="0.3">
      <c r="A205" s="8" t="s">
        <v>241</v>
      </c>
      <c r="B205" s="8" t="s">
        <v>242</v>
      </c>
      <c r="C205" s="8" t="s">
        <v>243</v>
      </c>
      <c r="D205" s="9">
        <v>2</v>
      </c>
      <c r="E205" s="11"/>
      <c r="F205" s="11">
        <f t="shared" si="12"/>
        <v>0</v>
      </c>
      <c r="G205" s="11"/>
      <c r="H205" s="11">
        <f t="shared" si="13"/>
        <v>0</v>
      </c>
      <c r="I205" s="11"/>
      <c r="J205" s="11">
        <f t="shared" si="14"/>
        <v>0</v>
      </c>
      <c r="K205" s="11">
        <f t="shared" si="15"/>
        <v>0</v>
      </c>
      <c r="L205" s="11">
        <f t="shared" si="16"/>
        <v>0</v>
      </c>
      <c r="M205" s="8" t="s">
        <v>52</v>
      </c>
      <c r="N205" s="2" t="s">
        <v>244</v>
      </c>
      <c r="O205" s="2" t="s">
        <v>52</v>
      </c>
      <c r="P205" s="2" t="s">
        <v>52</v>
      </c>
      <c r="Q205" s="2" t="s">
        <v>209</v>
      </c>
      <c r="R205" s="2" t="s">
        <v>63</v>
      </c>
      <c r="S205" s="2" t="s">
        <v>63</v>
      </c>
      <c r="T205" s="2" t="s">
        <v>62</v>
      </c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2" t="s">
        <v>52</v>
      </c>
      <c r="AS205" s="2" t="s">
        <v>52</v>
      </c>
      <c r="AT205" s="3"/>
      <c r="AU205" s="2" t="s">
        <v>245</v>
      </c>
      <c r="AV205" s="3">
        <v>103</v>
      </c>
    </row>
    <row r="206" spans="1:48" ht="30" customHeight="1" x14ac:dyDescent="0.3">
      <c r="A206" s="8" t="s">
        <v>246</v>
      </c>
      <c r="B206" s="8" t="s">
        <v>52</v>
      </c>
      <c r="C206" s="8" t="s">
        <v>243</v>
      </c>
      <c r="D206" s="9">
        <v>1</v>
      </c>
      <c r="E206" s="11"/>
      <c r="F206" s="11">
        <f t="shared" si="12"/>
        <v>0</v>
      </c>
      <c r="G206" s="11"/>
      <c r="H206" s="11">
        <f t="shared" si="13"/>
        <v>0</v>
      </c>
      <c r="I206" s="11"/>
      <c r="J206" s="11">
        <f t="shared" si="14"/>
        <v>0</v>
      </c>
      <c r="K206" s="11">
        <f t="shared" si="15"/>
        <v>0</v>
      </c>
      <c r="L206" s="11">
        <f t="shared" si="16"/>
        <v>0</v>
      </c>
      <c r="M206" s="8" t="s">
        <v>52</v>
      </c>
      <c r="N206" s="2" t="s">
        <v>247</v>
      </c>
      <c r="O206" s="2" t="s">
        <v>52</v>
      </c>
      <c r="P206" s="2" t="s">
        <v>52</v>
      </c>
      <c r="Q206" s="2" t="s">
        <v>209</v>
      </c>
      <c r="R206" s="2" t="s">
        <v>63</v>
      </c>
      <c r="S206" s="2" t="s">
        <v>63</v>
      </c>
      <c r="T206" s="2" t="s">
        <v>62</v>
      </c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2" t="s">
        <v>52</v>
      </c>
      <c r="AS206" s="2" t="s">
        <v>52</v>
      </c>
      <c r="AT206" s="3"/>
      <c r="AU206" s="2" t="s">
        <v>248</v>
      </c>
      <c r="AV206" s="3">
        <v>104</v>
      </c>
    </row>
    <row r="207" spans="1:48" ht="30" hidden="1" customHeight="1" x14ac:dyDescent="0.3">
      <c r="A207" s="8"/>
      <c r="B207" s="8"/>
      <c r="C207" s="8"/>
      <c r="D207" s="9"/>
      <c r="E207" s="11"/>
      <c r="F207" s="11"/>
      <c r="G207" s="11"/>
      <c r="H207" s="11"/>
      <c r="I207" s="11"/>
      <c r="J207" s="11"/>
      <c r="K207" s="11"/>
      <c r="L207" s="11"/>
      <c r="M207" s="8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2"/>
      <c r="AS207" s="2"/>
      <c r="AT207" s="3"/>
      <c r="AU207" s="2"/>
      <c r="AV207" s="3"/>
    </row>
    <row r="208" spans="1:48" ht="30" customHeight="1" x14ac:dyDescent="0.3">
      <c r="A208" s="8" t="s">
        <v>250</v>
      </c>
      <c r="B208" s="8" t="s">
        <v>251</v>
      </c>
      <c r="C208" s="8" t="s">
        <v>243</v>
      </c>
      <c r="D208" s="9">
        <v>1</v>
      </c>
      <c r="E208" s="11"/>
      <c r="F208" s="11">
        <f t="shared" si="12"/>
        <v>0</v>
      </c>
      <c r="G208" s="11"/>
      <c r="H208" s="11">
        <f t="shared" si="13"/>
        <v>0</v>
      </c>
      <c r="I208" s="11"/>
      <c r="J208" s="11">
        <f t="shared" si="14"/>
        <v>0</v>
      </c>
      <c r="K208" s="11">
        <f t="shared" si="15"/>
        <v>0</v>
      </c>
      <c r="L208" s="11">
        <f t="shared" si="16"/>
        <v>0</v>
      </c>
      <c r="M208" s="8" t="s">
        <v>252</v>
      </c>
      <c r="N208" s="2" t="s">
        <v>253</v>
      </c>
      <c r="O208" s="2" t="s">
        <v>52</v>
      </c>
      <c r="P208" s="2" t="s">
        <v>52</v>
      </c>
      <c r="Q208" s="2" t="s">
        <v>209</v>
      </c>
      <c r="R208" s="2" t="s">
        <v>63</v>
      </c>
      <c r="S208" s="2" t="s">
        <v>63</v>
      </c>
      <c r="T208" s="2" t="s">
        <v>62</v>
      </c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2" t="s">
        <v>52</v>
      </c>
      <c r="AS208" s="2" t="s">
        <v>52</v>
      </c>
      <c r="AT208" s="3"/>
      <c r="AU208" s="2" t="s">
        <v>254</v>
      </c>
      <c r="AV208" s="3">
        <v>36</v>
      </c>
    </row>
    <row r="209" spans="1:48" ht="30" customHeight="1" x14ac:dyDescent="0.3">
      <c r="A209" s="8" t="s">
        <v>255</v>
      </c>
      <c r="B209" s="8" t="s">
        <v>256</v>
      </c>
      <c r="C209" s="8" t="s">
        <v>257</v>
      </c>
      <c r="D209" s="9">
        <v>4</v>
      </c>
      <c r="E209" s="11"/>
      <c r="F209" s="11">
        <f t="shared" si="12"/>
        <v>0</v>
      </c>
      <c r="G209" s="11"/>
      <c r="H209" s="11">
        <f t="shared" si="13"/>
        <v>0</v>
      </c>
      <c r="I209" s="11"/>
      <c r="J209" s="11">
        <f t="shared" si="14"/>
        <v>0</v>
      </c>
      <c r="K209" s="11">
        <f t="shared" si="15"/>
        <v>0</v>
      </c>
      <c r="L209" s="11">
        <f t="shared" si="16"/>
        <v>0</v>
      </c>
      <c r="M209" s="8" t="s">
        <v>52</v>
      </c>
      <c r="N209" s="2" t="s">
        <v>258</v>
      </c>
      <c r="O209" s="2" t="s">
        <v>52</v>
      </c>
      <c r="P209" s="2" t="s">
        <v>52</v>
      </c>
      <c r="Q209" s="2" t="s">
        <v>209</v>
      </c>
      <c r="R209" s="2" t="s">
        <v>63</v>
      </c>
      <c r="S209" s="2" t="s">
        <v>63</v>
      </c>
      <c r="T209" s="2" t="s">
        <v>62</v>
      </c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2" t="s">
        <v>52</v>
      </c>
      <c r="AS209" s="2" t="s">
        <v>52</v>
      </c>
      <c r="AT209" s="3"/>
      <c r="AU209" s="2" t="s">
        <v>259</v>
      </c>
      <c r="AV209" s="3">
        <v>141</v>
      </c>
    </row>
    <row r="210" spans="1:48" ht="30" customHeight="1" x14ac:dyDescent="0.3">
      <c r="A210" s="8" t="s">
        <v>260</v>
      </c>
      <c r="B210" s="8" t="s">
        <v>261</v>
      </c>
      <c r="C210" s="8" t="s">
        <v>262</v>
      </c>
      <c r="D210" s="9">
        <v>3</v>
      </c>
      <c r="E210" s="11"/>
      <c r="F210" s="11">
        <f t="shared" si="12"/>
        <v>0</v>
      </c>
      <c r="G210" s="11"/>
      <c r="H210" s="11">
        <f t="shared" si="13"/>
        <v>0</v>
      </c>
      <c r="I210" s="11"/>
      <c r="J210" s="11">
        <f t="shared" si="14"/>
        <v>0</v>
      </c>
      <c r="K210" s="11">
        <f t="shared" si="15"/>
        <v>0</v>
      </c>
      <c r="L210" s="11">
        <f t="shared" si="16"/>
        <v>0</v>
      </c>
      <c r="M210" s="8" t="s">
        <v>52</v>
      </c>
      <c r="N210" s="2" t="s">
        <v>263</v>
      </c>
      <c r="O210" s="2" t="s">
        <v>52</v>
      </c>
      <c r="P210" s="2" t="s">
        <v>52</v>
      </c>
      <c r="Q210" s="2" t="s">
        <v>209</v>
      </c>
      <c r="R210" s="2" t="s">
        <v>63</v>
      </c>
      <c r="S210" s="2" t="s">
        <v>63</v>
      </c>
      <c r="T210" s="2" t="s">
        <v>62</v>
      </c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2" t="s">
        <v>52</v>
      </c>
      <c r="AS210" s="2" t="s">
        <v>52</v>
      </c>
      <c r="AT210" s="3"/>
      <c r="AU210" s="2" t="s">
        <v>264</v>
      </c>
      <c r="AV210" s="3">
        <v>43</v>
      </c>
    </row>
    <row r="211" spans="1:48" ht="30" customHeight="1" x14ac:dyDescent="0.3">
      <c r="A211" s="8" t="s">
        <v>265</v>
      </c>
      <c r="B211" s="8" t="s">
        <v>266</v>
      </c>
      <c r="C211" s="8" t="s">
        <v>257</v>
      </c>
      <c r="D211" s="9">
        <v>4</v>
      </c>
      <c r="E211" s="11"/>
      <c r="F211" s="11">
        <f t="shared" si="12"/>
        <v>0</v>
      </c>
      <c r="G211" s="11"/>
      <c r="H211" s="11">
        <f t="shared" si="13"/>
        <v>0</v>
      </c>
      <c r="I211" s="11"/>
      <c r="J211" s="11">
        <f t="shared" si="14"/>
        <v>0</v>
      </c>
      <c r="K211" s="11">
        <f t="shared" si="15"/>
        <v>0</v>
      </c>
      <c r="L211" s="11">
        <f t="shared" si="16"/>
        <v>0</v>
      </c>
      <c r="M211" s="8" t="s">
        <v>52</v>
      </c>
      <c r="N211" s="2" t="s">
        <v>267</v>
      </c>
      <c r="O211" s="2" t="s">
        <v>52</v>
      </c>
      <c r="P211" s="2" t="s">
        <v>52</v>
      </c>
      <c r="Q211" s="2" t="s">
        <v>209</v>
      </c>
      <c r="R211" s="2" t="s">
        <v>63</v>
      </c>
      <c r="S211" s="2" t="s">
        <v>63</v>
      </c>
      <c r="T211" s="2" t="s">
        <v>62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2" t="s">
        <v>52</v>
      </c>
      <c r="AS211" s="2" t="s">
        <v>52</v>
      </c>
      <c r="AT211" s="3"/>
      <c r="AU211" s="2" t="s">
        <v>268</v>
      </c>
      <c r="AV211" s="3">
        <v>142</v>
      </c>
    </row>
    <row r="212" spans="1:48" ht="30" customHeight="1" x14ac:dyDescent="0.3">
      <c r="A212" s="8" t="s">
        <v>269</v>
      </c>
      <c r="B212" s="8" t="s">
        <v>270</v>
      </c>
      <c r="C212" s="8" t="s">
        <v>257</v>
      </c>
      <c r="D212" s="9">
        <v>5</v>
      </c>
      <c r="E212" s="11"/>
      <c r="F212" s="11">
        <f t="shared" si="12"/>
        <v>0</v>
      </c>
      <c r="G212" s="11"/>
      <c r="H212" s="11">
        <f t="shared" si="13"/>
        <v>0</v>
      </c>
      <c r="I212" s="11"/>
      <c r="J212" s="11">
        <f t="shared" si="14"/>
        <v>0</v>
      </c>
      <c r="K212" s="11">
        <f t="shared" si="15"/>
        <v>0</v>
      </c>
      <c r="L212" s="11">
        <f t="shared" si="16"/>
        <v>0</v>
      </c>
      <c r="M212" s="8" t="s">
        <v>52</v>
      </c>
      <c r="N212" s="2" t="s">
        <v>271</v>
      </c>
      <c r="O212" s="2" t="s">
        <v>52</v>
      </c>
      <c r="P212" s="2" t="s">
        <v>52</v>
      </c>
      <c r="Q212" s="2" t="s">
        <v>209</v>
      </c>
      <c r="R212" s="2" t="s">
        <v>63</v>
      </c>
      <c r="S212" s="2" t="s">
        <v>63</v>
      </c>
      <c r="T212" s="2" t="s">
        <v>62</v>
      </c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2" t="s">
        <v>52</v>
      </c>
      <c r="AS212" s="2" t="s">
        <v>52</v>
      </c>
      <c r="AT212" s="3"/>
      <c r="AU212" s="2" t="s">
        <v>272</v>
      </c>
      <c r="AV212" s="3">
        <v>44</v>
      </c>
    </row>
    <row r="213" spans="1:48" ht="30" customHeight="1" x14ac:dyDescent="0.3">
      <c r="A213" s="8" t="s">
        <v>273</v>
      </c>
      <c r="B213" s="8" t="s">
        <v>274</v>
      </c>
      <c r="C213" s="8" t="s">
        <v>262</v>
      </c>
      <c r="D213" s="9">
        <v>4</v>
      </c>
      <c r="E213" s="11"/>
      <c r="F213" s="11">
        <f t="shared" si="12"/>
        <v>0</v>
      </c>
      <c r="G213" s="11"/>
      <c r="H213" s="11">
        <f t="shared" si="13"/>
        <v>0</v>
      </c>
      <c r="I213" s="11"/>
      <c r="J213" s="11">
        <f t="shared" si="14"/>
        <v>0</v>
      </c>
      <c r="K213" s="11">
        <f t="shared" si="15"/>
        <v>0</v>
      </c>
      <c r="L213" s="11">
        <f t="shared" si="16"/>
        <v>0</v>
      </c>
      <c r="M213" s="8" t="s">
        <v>52</v>
      </c>
      <c r="N213" s="2" t="s">
        <v>275</v>
      </c>
      <c r="O213" s="2" t="s">
        <v>52</v>
      </c>
      <c r="P213" s="2" t="s">
        <v>52</v>
      </c>
      <c r="Q213" s="2" t="s">
        <v>209</v>
      </c>
      <c r="R213" s="2" t="s">
        <v>63</v>
      </c>
      <c r="S213" s="2" t="s">
        <v>63</v>
      </c>
      <c r="T213" s="2" t="s">
        <v>62</v>
      </c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2" t="s">
        <v>52</v>
      </c>
      <c r="AS213" s="2" t="s">
        <v>52</v>
      </c>
      <c r="AT213" s="3"/>
      <c r="AU213" s="2" t="s">
        <v>276</v>
      </c>
      <c r="AV213" s="3">
        <v>143</v>
      </c>
    </row>
    <row r="214" spans="1:48" ht="30" customHeight="1" x14ac:dyDescent="0.3">
      <c r="A214" s="8" t="s">
        <v>277</v>
      </c>
      <c r="B214" s="8" t="s">
        <v>278</v>
      </c>
      <c r="C214" s="8" t="s">
        <v>279</v>
      </c>
      <c r="D214" s="9">
        <v>1</v>
      </c>
      <c r="E214" s="11"/>
      <c r="F214" s="11">
        <f t="shared" si="12"/>
        <v>0</v>
      </c>
      <c r="G214" s="11"/>
      <c r="H214" s="11">
        <f t="shared" si="13"/>
        <v>0</v>
      </c>
      <c r="I214" s="11"/>
      <c r="J214" s="11">
        <f t="shared" si="14"/>
        <v>0</v>
      </c>
      <c r="K214" s="11">
        <f t="shared" si="15"/>
        <v>0</v>
      </c>
      <c r="L214" s="11">
        <f t="shared" si="16"/>
        <v>0</v>
      </c>
      <c r="M214" s="8" t="s">
        <v>52</v>
      </c>
      <c r="N214" s="2" t="s">
        <v>280</v>
      </c>
      <c r="O214" s="2" t="s">
        <v>52</v>
      </c>
      <c r="P214" s="2" t="s">
        <v>52</v>
      </c>
      <c r="Q214" s="2" t="s">
        <v>209</v>
      </c>
      <c r="R214" s="2" t="s">
        <v>62</v>
      </c>
      <c r="S214" s="2" t="s">
        <v>63</v>
      </c>
      <c r="T214" s="2" t="s">
        <v>63</v>
      </c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2" t="s">
        <v>52</v>
      </c>
      <c r="AS214" s="2" t="s">
        <v>52</v>
      </c>
      <c r="AT214" s="3"/>
      <c r="AU214" s="2" t="s">
        <v>281</v>
      </c>
      <c r="AV214" s="3">
        <v>55</v>
      </c>
    </row>
    <row r="215" spans="1:48" ht="30" customHeight="1" x14ac:dyDescent="0.3">
      <c r="A215" s="8" t="s">
        <v>277</v>
      </c>
      <c r="B215" s="8" t="s">
        <v>282</v>
      </c>
      <c r="C215" s="8" t="s">
        <v>279</v>
      </c>
      <c r="D215" s="9">
        <v>4</v>
      </c>
      <c r="E215" s="11"/>
      <c r="F215" s="11">
        <f t="shared" si="12"/>
        <v>0</v>
      </c>
      <c r="G215" s="11"/>
      <c r="H215" s="11">
        <f t="shared" si="13"/>
        <v>0</v>
      </c>
      <c r="I215" s="11"/>
      <c r="J215" s="11">
        <f t="shared" si="14"/>
        <v>0</v>
      </c>
      <c r="K215" s="11">
        <f t="shared" si="15"/>
        <v>0</v>
      </c>
      <c r="L215" s="11">
        <f t="shared" si="16"/>
        <v>0</v>
      </c>
      <c r="M215" s="8" t="s">
        <v>52</v>
      </c>
      <c r="N215" s="2" t="s">
        <v>283</v>
      </c>
      <c r="O215" s="2" t="s">
        <v>52</v>
      </c>
      <c r="P215" s="2" t="s">
        <v>52</v>
      </c>
      <c r="Q215" s="2" t="s">
        <v>209</v>
      </c>
      <c r="R215" s="2" t="s">
        <v>62</v>
      </c>
      <c r="S215" s="2" t="s">
        <v>63</v>
      </c>
      <c r="T215" s="2" t="s">
        <v>63</v>
      </c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2" t="s">
        <v>52</v>
      </c>
      <c r="AS215" s="2" t="s">
        <v>52</v>
      </c>
      <c r="AT215" s="3"/>
      <c r="AU215" s="2" t="s">
        <v>284</v>
      </c>
      <c r="AV215" s="3">
        <v>144</v>
      </c>
    </row>
    <row r="216" spans="1:48" ht="30" customHeight="1" x14ac:dyDescent="0.3">
      <c r="A216" s="8" t="s">
        <v>285</v>
      </c>
      <c r="B216" s="8" t="s">
        <v>286</v>
      </c>
      <c r="C216" s="8" t="s">
        <v>279</v>
      </c>
      <c r="D216" s="9">
        <v>4</v>
      </c>
      <c r="E216" s="11"/>
      <c r="F216" s="11">
        <f t="shared" si="12"/>
        <v>0</v>
      </c>
      <c r="G216" s="11"/>
      <c r="H216" s="11">
        <f t="shared" si="13"/>
        <v>0</v>
      </c>
      <c r="I216" s="11"/>
      <c r="J216" s="11">
        <f t="shared" si="14"/>
        <v>0</v>
      </c>
      <c r="K216" s="11">
        <f t="shared" si="15"/>
        <v>0</v>
      </c>
      <c r="L216" s="11">
        <f t="shared" si="16"/>
        <v>0</v>
      </c>
      <c r="M216" s="8" t="s">
        <v>52</v>
      </c>
      <c r="N216" s="2" t="s">
        <v>287</v>
      </c>
      <c r="O216" s="2" t="s">
        <v>52</v>
      </c>
      <c r="P216" s="2" t="s">
        <v>52</v>
      </c>
      <c r="Q216" s="2" t="s">
        <v>209</v>
      </c>
      <c r="R216" s="2" t="s">
        <v>62</v>
      </c>
      <c r="S216" s="2" t="s">
        <v>63</v>
      </c>
      <c r="T216" s="2" t="s">
        <v>63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2" t="s">
        <v>52</v>
      </c>
      <c r="AS216" s="2" t="s">
        <v>52</v>
      </c>
      <c r="AT216" s="3"/>
      <c r="AU216" s="2" t="s">
        <v>288</v>
      </c>
      <c r="AV216" s="3">
        <v>145</v>
      </c>
    </row>
    <row r="217" spans="1:48" ht="30" customHeight="1" x14ac:dyDescent="0.3">
      <c r="A217" s="8" t="s">
        <v>289</v>
      </c>
      <c r="B217" s="8" t="s">
        <v>290</v>
      </c>
      <c r="C217" s="8" t="s">
        <v>113</v>
      </c>
      <c r="D217" s="9">
        <v>12</v>
      </c>
      <c r="E217" s="11"/>
      <c r="F217" s="11">
        <f t="shared" si="12"/>
        <v>0</v>
      </c>
      <c r="G217" s="11"/>
      <c r="H217" s="11">
        <f t="shared" si="13"/>
        <v>0</v>
      </c>
      <c r="I217" s="11"/>
      <c r="J217" s="11">
        <f t="shared" si="14"/>
        <v>0</v>
      </c>
      <c r="K217" s="11">
        <f t="shared" si="15"/>
        <v>0</v>
      </c>
      <c r="L217" s="11">
        <f t="shared" si="16"/>
        <v>0</v>
      </c>
      <c r="M217" s="8" t="s">
        <v>52</v>
      </c>
      <c r="N217" s="2" t="s">
        <v>291</v>
      </c>
      <c r="O217" s="2" t="s">
        <v>52</v>
      </c>
      <c r="P217" s="2" t="s">
        <v>52</v>
      </c>
      <c r="Q217" s="2" t="s">
        <v>209</v>
      </c>
      <c r="R217" s="2" t="s">
        <v>62</v>
      </c>
      <c r="S217" s="2" t="s">
        <v>63</v>
      </c>
      <c r="T217" s="2" t="s">
        <v>63</v>
      </c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2" t="s">
        <v>52</v>
      </c>
      <c r="AS217" s="2" t="s">
        <v>52</v>
      </c>
      <c r="AT217" s="3"/>
      <c r="AU217" s="2" t="s">
        <v>292</v>
      </c>
      <c r="AV217" s="3">
        <v>146</v>
      </c>
    </row>
    <row r="218" spans="1:48" ht="30" customHeight="1" x14ac:dyDescent="0.3">
      <c r="A218" s="8" t="s">
        <v>289</v>
      </c>
      <c r="B218" s="8" t="s">
        <v>293</v>
      </c>
      <c r="C218" s="8" t="s">
        <v>113</v>
      </c>
      <c r="D218" s="9">
        <v>9</v>
      </c>
      <c r="E218" s="11"/>
      <c r="F218" s="11">
        <f t="shared" si="12"/>
        <v>0</v>
      </c>
      <c r="G218" s="11"/>
      <c r="H218" s="11">
        <f t="shared" si="13"/>
        <v>0</v>
      </c>
      <c r="I218" s="11"/>
      <c r="J218" s="11">
        <f t="shared" si="14"/>
        <v>0</v>
      </c>
      <c r="K218" s="11">
        <f t="shared" si="15"/>
        <v>0</v>
      </c>
      <c r="L218" s="11">
        <f t="shared" si="16"/>
        <v>0</v>
      </c>
      <c r="M218" s="8" t="s">
        <v>52</v>
      </c>
      <c r="N218" s="2" t="s">
        <v>294</v>
      </c>
      <c r="O218" s="2" t="s">
        <v>52</v>
      </c>
      <c r="P218" s="2" t="s">
        <v>52</v>
      </c>
      <c r="Q218" s="2" t="s">
        <v>209</v>
      </c>
      <c r="R218" s="2" t="s">
        <v>62</v>
      </c>
      <c r="S218" s="2" t="s">
        <v>63</v>
      </c>
      <c r="T218" s="2" t="s">
        <v>63</v>
      </c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2" t="s">
        <v>52</v>
      </c>
      <c r="AS218" s="2" t="s">
        <v>52</v>
      </c>
      <c r="AT218" s="3"/>
      <c r="AU218" s="2" t="s">
        <v>295</v>
      </c>
      <c r="AV218" s="3">
        <v>56</v>
      </c>
    </row>
    <row r="219" spans="1:48" ht="30" customHeight="1" x14ac:dyDescent="0.3">
      <c r="A219" s="8" t="s">
        <v>70</v>
      </c>
      <c r="B219" s="9"/>
      <c r="C219" s="9"/>
      <c r="D219" s="9"/>
      <c r="E219" s="9"/>
      <c r="F219" s="11">
        <f>SUM(F197:F218)</f>
        <v>0</v>
      </c>
      <c r="G219" s="9"/>
      <c r="H219" s="11">
        <f>SUM(H197:H218)</f>
        <v>0</v>
      </c>
      <c r="I219" s="9"/>
      <c r="J219" s="11">
        <f>SUM(J197:J218)</f>
        <v>0</v>
      </c>
      <c r="K219" s="9"/>
      <c r="L219" s="11">
        <f>SUM(L197:L218)</f>
        <v>0</v>
      </c>
      <c r="M219" s="9"/>
      <c r="N219" t="s">
        <v>71</v>
      </c>
    </row>
    <row r="220" spans="1:48" ht="30" customHeight="1" x14ac:dyDescent="0.3">
      <c r="A220" s="8" t="s">
        <v>296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3"/>
      <c r="O220" s="3"/>
      <c r="P220" s="3"/>
      <c r="Q220" s="2" t="s">
        <v>297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</row>
    <row r="221" spans="1:48" ht="30" customHeight="1" x14ac:dyDescent="0.3">
      <c r="A221" s="8" t="s">
        <v>298</v>
      </c>
      <c r="B221" s="8" t="s">
        <v>299</v>
      </c>
      <c r="C221" s="8" t="s">
        <v>67</v>
      </c>
      <c r="D221" s="9">
        <v>2</v>
      </c>
      <c r="E221" s="11"/>
      <c r="F221" s="11">
        <f t="shared" ref="F221:F227" si="17">TRUNC(E221*D221, 0)</f>
        <v>0</v>
      </c>
      <c r="G221" s="11"/>
      <c r="H221" s="11">
        <f t="shared" ref="H221:H227" si="18">TRUNC(G221*D221, 0)</f>
        <v>0</v>
      </c>
      <c r="I221" s="11"/>
      <c r="J221" s="11">
        <f t="shared" ref="J221:J227" si="19">TRUNC(I221*D221, 0)</f>
        <v>0</v>
      </c>
      <c r="K221" s="11">
        <f t="shared" ref="K221:L227" si="20">TRUNC(E221+G221+I221, 0)</f>
        <v>0</v>
      </c>
      <c r="L221" s="11">
        <f t="shared" si="20"/>
        <v>0</v>
      </c>
      <c r="M221" s="8" t="s">
        <v>52</v>
      </c>
      <c r="N221" s="2" t="s">
        <v>300</v>
      </c>
      <c r="O221" s="2" t="s">
        <v>52</v>
      </c>
      <c r="P221" s="2" t="s">
        <v>52</v>
      </c>
      <c r="Q221" s="2" t="s">
        <v>297</v>
      </c>
      <c r="R221" s="2" t="s">
        <v>63</v>
      </c>
      <c r="S221" s="2" t="s">
        <v>63</v>
      </c>
      <c r="T221" s="2" t="s">
        <v>62</v>
      </c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2" t="s">
        <v>52</v>
      </c>
      <c r="AS221" s="2" t="s">
        <v>52</v>
      </c>
      <c r="AT221" s="3"/>
      <c r="AU221" s="2" t="s">
        <v>301</v>
      </c>
      <c r="AV221" s="3">
        <v>58</v>
      </c>
    </row>
    <row r="222" spans="1:48" ht="30" customHeight="1" x14ac:dyDescent="0.3">
      <c r="A222" s="8" t="s">
        <v>302</v>
      </c>
      <c r="B222" s="8" t="s">
        <v>303</v>
      </c>
      <c r="C222" s="8" t="s">
        <v>67</v>
      </c>
      <c r="D222" s="9">
        <v>4</v>
      </c>
      <c r="E222" s="11"/>
      <c r="F222" s="11">
        <f t="shared" si="17"/>
        <v>0</v>
      </c>
      <c r="G222" s="11"/>
      <c r="H222" s="11">
        <f t="shared" si="18"/>
        <v>0</v>
      </c>
      <c r="I222" s="11"/>
      <c r="J222" s="11">
        <f t="shared" si="19"/>
        <v>0</v>
      </c>
      <c r="K222" s="11">
        <f t="shared" si="20"/>
        <v>0</v>
      </c>
      <c r="L222" s="11">
        <f t="shared" si="20"/>
        <v>0</v>
      </c>
      <c r="M222" s="8" t="s">
        <v>52</v>
      </c>
      <c r="N222" s="2" t="s">
        <v>304</v>
      </c>
      <c r="O222" s="2" t="s">
        <v>52</v>
      </c>
      <c r="P222" s="2" t="s">
        <v>52</v>
      </c>
      <c r="Q222" s="2" t="s">
        <v>297</v>
      </c>
      <c r="R222" s="2" t="s">
        <v>63</v>
      </c>
      <c r="S222" s="2" t="s">
        <v>63</v>
      </c>
      <c r="T222" s="2" t="s">
        <v>62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2" t="s">
        <v>52</v>
      </c>
      <c r="AS222" s="2" t="s">
        <v>52</v>
      </c>
      <c r="AT222" s="3"/>
      <c r="AU222" s="2" t="s">
        <v>305</v>
      </c>
      <c r="AV222" s="3">
        <v>59</v>
      </c>
    </row>
    <row r="223" spans="1:48" ht="30" customHeight="1" x14ac:dyDescent="0.3">
      <c r="A223" s="8" t="s">
        <v>306</v>
      </c>
      <c r="B223" s="8" t="s">
        <v>307</v>
      </c>
      <c r="C223" s="8" t="s">
        <v>67</v>
      </c>
      <c r="D223" s="9">
        <v>24</v>
      </c>
      <c r="E223" s="11"/>
      <c r="F223" s="11">
        <f t="shared" si="17"/>
        <v>0</v>
      </c>
      <c r="G223" s="11"/>
      <c r="H223" s="11">
        <f t="shared" si="18"/>
        <v>0</v>
      </c>
      <c r="I223" s="11"/>
      <c r="J223" s="11">
        <f t="shared" si="19"/>
        <v>0</v>
      </c>
      <c r="K223" s="11">
        <f t="shared" si="20"/>
        <v>0</v>
      </c>
      <c r="L223" s="11">
        <f t="shared" si="20"/>
        <v>0</v>
      </c>
      <c r="M223" s="8" t="s">
        <v>52</v>
      </c>
      <c r="N223" s="2" t="s">
        <v>308</v>
      </c>
      <c r="O223" s="2" t="s">
        <v>52</v>
      </c>
      <c r="P223" s="2" t="s">
        <v>52</v>
      </c>
      <c r="Q223" s="2" t="s">
        <v>297</v>
      </c>
      <c r="R223" s="2" t="s">
        <v>63</v>
      </c>
      <c r="S223" s="2" t="s">
        <v>63</v>
      </c>
      <c r="T223" s="2" t="s">
        <v>62</v>
      </c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2" t="s">
        <v>52</v>
      </c>
      <c r="AS223" s="2" t="s">
        <v>52</v>
      </c>
      <c r="AT223" s="3"/>
      <c r="AU223" s="2" t="s">
        <v>309</v>
      </c>
      <c r="AV223" s="3">
        <v>123</v>
      </c>
    </row>
    <row r="224" spans="1:48" ht="30" customHeight="1" x14ac:dyDescent="0.3">
      <c r="A224" s="8" t="s">
        <v>310</v>
      </c>
      <c r="B224" s="8" t="s">
        <v>311</v>
      </c>
      <c r="C224" s="8" t="s">
        <v>67</v>
      </c>
      <c r="D224" s="9">
        <v>4</v>
      </c>
      <c r="E224" s="11"/>
      <c r="F224" s="11">
        <f t="shared" si="17"/>
        <v>0</v>
      </c>
      <c r="G224" s="11"/>
      <c r="H224" s="11">
        <f t="shared" si="18"/>
        <v>0</v>
      </c>
      <c r="I224" s="11"/>
      <c r="J224" s="11">
        <f t="shared" si="19"/>
        <v>0</v>
      </c>
      <c r="K224" s="11">
        <f t="shared" si="20"/>
        <v>0</v>
      </c>
      <c r="L224" s="11">
        <f t="shared" si="20"/>
        <v>0</v>
      </c>
      <c r="M224" s="8" t="s">
        <v>52</v>
      </c>
      <c r="N224" s="2" t="s">
        <v>312</v>
      </c>
      <c r="O224" s="2" t="s">
        <v>52</v>
      </c>
      <c r="P224" s="2" t="s">
        <v>52</v>
      </c>
      <c r="Q224" s="2" t="s">
        <v>297</v>
      </c>
      <c r="R224" s="2" t="s">
        <v>62</v>
      </c>
      <c r="S224" s="2" t="s">
        <v>63</v>
      </c>
      <c r="T224" s="2" t="s">
        <v>63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2" t="s">
        <v>52</v>
      </c>
      <c r="AS224" s="2" t="s">
        <v>52</v>
      </c>
      <c r="AT224" s="3"/>
      <c r="AU224" s="2" t="s">
        <v>313</v>
      </c>
      <c r="AV224" s="3">
        <v>60</v>
      </c>
    </row>
    <row r="225" spans="1:48" ht="30" customHeight="1" x14ac:dyDescent="0.3">
      <c r="A225" s="8" t="s">
        <v>310</v>
      </c>
      <c r="B225" s="8" t="s">
        <v>314</v>
      </c>
      <c r="C225" s="8" t="s">
        <v>67</v>
      </c>
      <c r="D225" s="9">
        <v>2</v>
      </c>
      <c r="E225" s="11"/>
      <c r="F225" s="11">
        <f t="shared" si="17"/>
        <v>0</v>
      </c>
      <c r="G225" s="11"/>
      <c r="H225" s="11">
        <f t="shared" si="18"/>
        <v>0</v>
      </c>
      <c r="I225" s="11"/>
      <c r="J225" s="11">
        <f t="shared" si="19"/>
        <v>0</v>
      </c>
      <c r="K225" s="11">
        <f t="shared" si="20"/>
        <v>0</v>
      </c>
      <c r="L225" s="11">
        <f t="shared" si="20"/>
        <v>0</v>
      </c>
      <c r="M225" s="8" t="s">
        <v>52</v>
      </c>
      <c r="N225" s="2" t="s">
        <v>315</v>
      </c>
      <c r="O225" s="2" t="s">
        <v>52</v>
      </c>
      <c r="P225" s="2" t="s">
        <v>52</v>
      </c>
      <c r="Q225" s="2" t="s">
        <v>297</v>
      </c>
      <c r="R225" s="2" t="s">
        <v>62</v>
      </c>
      <c r="S225" s="2" t="s">
        <v>63</v>
      </c>
      <c r="T225" s="2" t="s">
        <v>63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2" t="s">
        <v>52</v>
      </c>
      <c r="AS225" s="2" t="s">
        <v>52</v>
      </c>
      <c r="AT225" s="3"/>
      <c r="AU225" s="2" t="s">
        <v>316</v>
      </c>
      <c r="AV225" s="3">
        <v>61</v>
      </c>
    </row>
    <row r="226" spans="1:48" ht="30" customHeight="1" x14ac:dyDescent="0.3">
      <c r="A226" s="8" t="s">
        <v>317</v>
      </c>
      <c r="B226" s="8" t="s">
        <v>318</v>
      </c>
      <c r="C226" s="8" t="s">
        <v>67</v>
      </c>
      <c r="D226" s="9">
        <v>24</v>
      </c>
      <c r="E226" s="11"/>
      <c r="F226" s="11">
        <f t="shared" si="17"/>
        <v>0</v>
      </c>
      <c r="G226" s="11"/>
      <c r="H226" s="11">
        <f t="shared" si="18"/>
        <v>0</v>
      </c>
      <c r="I226" s="11"/>
      <c r="J226" s="11">
        <f t="shared" si="19"/>
        <v>0</v>
      </c>
      <c r="K226" s="11">
        <f t="shared" si="20"/>
        <v>0</v>
      </c>
      <c r="L226" s="11">
        <f t="shared" si="20"/>
        <v>0</v>
      </c>
      <c r="M226" s="8" t="s">
        <v>52</v>
      </c>
      <c r="N226" s="2" t="s">
        <v>319</v>
      </c>
      <c r="O226" s="2" t="s">
        <v>52</v>
      </c>
      <c r="P226" s="2" t="s">
        <v>52</v>
      </c>
      <c r="Q226" s="2" t="s">
        <v>297</v>
      </c>
      <c r="R226" s="2" t="s">
        <v>62</v>
      </c>
      <c r="S226" s="2" t="s">
        <v>63</v>
      </c>
      <c r="T226" s="2" t="s">
        <v>63</v>
      </c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2" t="s">
        <v>52</v>
      </c>
      <c r="AS226" s="2" t="s">
        <v>52</v>
      </c>
      <c r="AT226" s="3"/>
      <c r="AU226" s="2" t="s">
        <v>320</v>
      </c>
      <c r="AV226" s="3">
        <v>124</v>
      </c>
    </row>
    <row r="227" spans="1:48" ht="30" customHeight="1" x14ac:dyDescent="0.3">
      <c r="A227" s="8" t="s">
        <v>321</v>
      </c>
      <c r="B227" s="8" t="s">
        <v>322</v>
      </c>
      <c r="C227" s="8" t="s">
        <v>113</v>
      </c>
      <c r="D227" s="9">
        <v>192</v>
      </c>
      <c r="E227" s="11"/>
      <c r="F227" s="11">
        <f t="shared" si="17"/>
        <v>0</v>
      </c>
      <c r="G227" s="11"/>
      <c r="H227" s="11">
        <f t="shared" si="18"/>
        <v>0</v>
      </c>
      <c r="I227" s="11"/>
      <c r="J227" s="11">
        <f t="shared" si="19"/>
        <v>0</v>
      </c>
      <c r="K227" s="11">
        <f t="shared" si="20"/>
        <v>0</v>
      </c>
      <c r="L227" s="11">
        <f t="shared" si="20"/>
        <v>0</v>
      </c>
      <c r="M227" s="8" t="s">
        <v>52</v>
      </c>
      <c r="N227" s="2" t="s">
        <v>323</v>
      </c>
      <c r="O227" s="2" t="s">
        <v>52</v>
      </c>
      <c r="P227" s="2" t="s">
        <v>52</v>
      </c>
      <c r="Q227" s="2" t="s">
        <v>297</v>
      </c>
      <c r="R227" s="2" t="s">
        <v>62</v>
      </c>
      <c r="S227" s="2" t="s">
        <v>63</v>
      </c>
      <c r="T227" s="2" t="s">
        <v>63</v>
      </c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2" t="s">
        <v>52</v>
      </c>
      <c r="AS227" s="2" t="s">
        <v>52</v>
      </c>
      <c r="AT227" s="3"/>
      <c r="AU227" s="2" t="s">
        <v>324</v>
      </c>
      <c r="AV227" s="3">
        <v>125</v>
      </c>
    </row>
    <row r="228" spans="1:48" ht="30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48" ht="30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48" ht="30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48" ht="30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48" ht="30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48" ht="30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48" ht="30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48" ht="30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48" ht="30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48" ht="30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48" ht="30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48" ht="30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48" ht="30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48" ht="30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48" ht="30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48" ht="30" customHeight="1" x14ac:dyDescent="0.3">
      <c r="A243" s="8" t="s">
        <v>70</v>
      </c>
      <c r="B243" s="9"/>
      <c r="C243" s="9"/>
      <c r="D243" s="9"/>
      <c r="E243" s="9"/>
      <c r="F243" s="11">
        <f>SUM(F221:F242)</f>
        <v>0</v>
      </c>
      <c r="G243" s="9"/>
      <c r="H243" s="11">
        <f>SUM(H221:H242)</f>
        <v>0</v>
      </c>
      <c r="I243" s="9"/>
      <c r="J243" s="11">
        <f>SUM(J221:J242)</f>
        <v>0</v>
      </c>
      <c r="K243" s="9"/>
      <c r="L243" s="11">
        <f>SUM(L221:L242)</f>
        <v>0</v>
      </c>
      <c r="M243" s="9"/>
      <c r="N243" t="s">
        <v>71</v>
      </c>
    </row>
    <row r="244" spans="1:48" ht="30" customHeight="1" x14ac:dyDescent="0.3">
      <c r="A244" s="8" t="s">
        <v>325</v>
      </c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3"/>
      <c r="O244" s="3"/>
      <c r="P244" s="3"/>
      <c r="Q244" s="2" t="s">
        <v>326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</row>
    <row r="245" spans="1:48" ht="30" customHeight="1" x14ac:dyDescent="0.3">
      <c r="A245" s="8" t="s">
        <v>327</v>
      </c>
      <c r="B245" s="8" t="s">
        <v>328</v>
      </c>
      <c r="C245" s="8" t="s">
        <v>67</v>
      </c>
      <c r="D245" s="9">
        <v>16</v>
      </c>
      <c r="E245" s="11"/>
      <c r="F245" s="11">
        <f>TRUNC(E245*D245, 0)</f>
        <v>0</v>
      </c>
      <c r="G245" s="11"/>
      <c r="H245" s="11">
        <f>TRUNC(G245*D245, 0)</f>
        <v>0</v>
      </c>
      <c r="I245" s="11"/>
      <c r="J245" s="11">
        <f>TRUNC(I245*D245, 0)</f>
        <v>0</v>
      </c>
      <c r="K245" s="11">
        <f t="shared" ref="K245:L247" si="21">TRUNC(E245+G245+I245, 0)</f>
        <v>0</v>
      </c>
      <c r="L245" s="11">
        <f t="shared" si="21"/>
        <v>0</v>
      </c>
      <c r="M245" s="8" t="s">
        <v>52</v>
      </c>
      <c r="N245" s="2" t="s">
        <v>329</v>
      </c>
      <c r="O245" s="2" t="s">
        <v>52</v>
      </c>
      <c r="P245" s="2" t="s">
        <v>52</v>
      </c>
      <c r="Q245" s="2" t="s">
        <v>326</v>
      </c>
      <c r="R245" s="2" t="s">
        <v>62</v>
      </c>
      <c r="S245" s="2" t="s">
        <v>63</v>
      </c>
      <c r="T245" s="2" t="s">
        <v>63</v>
      </c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2" t="s">
        <v>52</v>
      </c>
      <c r="AS245" s="2" t="s">
        <v>52</v>
      </c>
      <c r="AT245" s="3"/>
      <c r="AU245" s="2" t="s">
        <v>330</v>
      </c>
      <c r="AV245" s="3">
        <v>63</v>
      </c>
    </row>
    <row r="246" spans="1:48" ht="30" customHeight="1" x14ac:dyDescent="0.3">
      <c r="A246" s="8" t="s">
        <v>331</v>
      </c>
      <c r="B246" s="8" t="s">
        <v>332</v>
      </c>
      <c r="C246" s="8" t="s">
        <v>67</v>
      </c>
      <c r="D246" s="9">
        <v>373</v>
      </c>
      <c r="E246" s="11"/>
      <c r="F246" s="11">
        <f>TRUNC(E246*D246, 0)</f>
        <v>0</v>
      </c>
      <c r="G246" s="11"/>
      <c r="H246" s="11">
        <f>TRUNC(G246*D246, 0)</f>
        <v>0</v>
      </c>
      <c r="I246" s="11"/>
      <c r="J246" s="11">
        <f>TRUNC(I246*D246, 0)</f>
        <v>0</v>
      </c>
      <c r="K246" s="11">
        <f t="shared" si="21"/>
        <v>0</v>
      </c>
      <c r="L246" s="11">
        <f t="shared" si="21"/>
        <v>0</v>
      </c>
      <c r="M246" s="8" t="s">
        <v>52</v>
      </c>
      <c r="N246" s="2" t="s">
        <v>333</v>
      </c>
      <c r="O246" s="2" t="s">
        <v>52</v>
      </c>
      <c r="P246" s="2" t="s">
        <v>52</v>
      </c>
      <c r="Q246" s="2" t="s">
        <v>326</v>
      </c>
      <c r="R246" s="2" t="s">
        <v>62</v>
      </c>
      <c r="S246" s="2" t="s">
        <v>63</v>
      </c>
      <c r="T246" s="2" t="s">
        <v>63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2" t="s">
        <v>52</v>
      </c>
      <c r="AS246" s="2" t="s">
        <v>52</v>
      </c>
      <c r="AT246" s="3"/>
      <c r="AU246" s="2" t="s">
        <v>334</v>
      </c>
      <c r="AV246" s="3">
        <v>64</v>
      </c>
    </row>
    <row r="247" spans="1:48" ht="30" customHeight="1" x14ac:dyDescent="0.3">
      <c r="A247" s="8" t="s">
        <v>335</v>
      </c>
      <c r="B247" s="8" t="s">
        <v>336</v>
      </c>
      <c r="C247" s="8" t="s">
        <v>67</v>
      </c>
      <c r="D247" s="9">
        <v>18</v>
      </c>
      <c r="E247" s="11"/>
      <c r="F247" s="11">
        <f>TRUNC(E247*D247, 0)</f>
        <v>0</v>
      </c>
      <c r="G247" s="11"/>
      <c r="H247" s="11">
        <f>TRUNC(G247*D247, 0)</f>
        <v>0</v>
      </c>
      <c r="I247" s="11"/>
      <c r="J247" s="11">
        <f>TRUNC(I247*D247, 0)</f>
        <v>0</v>
      </c>
      <c r="K247" s="11">
        <f t="shared" si="21"/>
        <v>0</v>
      </c>
      <c r="L247" s="11">
        <f t="shared" si="21"/>
        <v>0</v>
      </c>
      <c r="M247" s="8" t="s">
        <v>52</v>
      </c>
      <c r="N247" s="2" t="s">
        <v>337</v>
      </c>
      <c r="O247" s="2" t="s">
        <v>52</v>
      </c>
      <c r="P247" s="2" t="s">
        <v>52</v>
      </c>
      <c r="Q247" s="2" t="s">
        <v>326</v>
      </c>
      <c r="R247" s="2" t="s">
        <v>62</v>
      </c>
      <c r="S247" s="2" t="s">
        <v>63</v>
      </c>
      <c r="T247" s="2" t="s">
        <v>63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2" t="s">
        <v>52</v>
      </c>
      <c r="AS247" s="2" t="s">
        <v>52</v>
      </c>
      <c r="AT247" s="3"/>
      <c r="AU247" s="2" t="s">
        <v>338</v>
      </c>
      <c r="AV247" s="3">
        <v>65</v>
      </c>
    </row>
    <row r="248" spans="1:48" ht="30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48" ht="30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48" ht="30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48" ht="30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48" ht="30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48" ht="30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48" ht="30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48" ht="30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48" ht="30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48" ht="30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48" ht="30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48" ht="30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48" ht="30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48" ht="30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48" ht="30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48" ht="30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48" ht="30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48" ht="30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48" ht="30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48" ht="30" customHeight="1" x14ac:dyDescent="0.3">
      <c r="A267" s="8" t="s">
        <v>70</v>
      </c>
      <c r="B267" s="9"/>
      <c r="C267" s="9"/>
      <c r="D267" s="9"/>
      <c r="E267" s="9"/>
      <c r="F267" s="11">
        <f>SUM(F245:F266)</f>
        <v>0</v>
      </c>
      <c r="G267" s="9"/>
      <c r="H267" s="11">
        <f>SUM(H245:H266)</f>
        <v>0</v>
      </c>
      <c r="I267" s="9"/>
      <c r="J267" s="11">
        <f>SUM(J245:J266)</f>
        <v>0</v>
      </c>
      <c r="K267" s="9"/>
      <c r="L267" s="11">
        <f>SUM(L245:L266)</f>
        <v>0</v>
      </c>
      <c r="M267" s="9"/>
      <c r="N267" t="s">
        <v>71</v>
      </c>
    </row>
    <row r="268" spans="1:48" ht="30" customHeight="1" x14ac:dyDescent="0.3">
      <c r="A268" s="8" t="s">
        <v>339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3"/>
      <c r="O268" s="3"/>
      <c r="P268" s="3"/>
      <c r="Q268" s="2" t="s">
        <v>340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</row>
    <row r="269" spans="1:48" ht="30" customHeight="1" x14ac:dyDescent="0.3">
      <c r="A269" s="8" t="s">
        <v>341</v>
      </c>
      <c r="B269" s="8" t="s">
        <v>342</v>
      </c>
      <c r="C269" s="8" t="s">
        <v>67</v>
      </c>
      <c r="D269" s="9">
        <v>107</v>
      </c>
      <c r="E269" s="11"/>
      <c r="F269" s="11">
        <f t="shared" ref="F269:F279" si="22">TRUNC(E269*D269, 0)</f>
        <v>0</v>
      </c>
      <c r="G269" s="11"/>
      <c r="H269" s="11">
        <f t="shared" ref="H269:H279" si="23">TRUNC(G269*D269, 0)</f>
        <v>0</v>
      </c>
      <c r="I269" s="11"/>
      <c r="J269" s="11">
        <f t="shared" ref="J269:J279" si="24">TRUNC(I269*D269, 0)</f>
        <v>0</v>
      </c>
      <c r="K269" s="11">
        <f t="shared" ref="K269:K279" si="25">TRUNC(E269+G269+I269, 0)</f>
        <v>0</v>
      </c>
      <c r="L269" s="11">
        <f t="shared" ref="L269:L279" si="26">TRUNC(F269+H269+J269, 0)</f>
        <v>0</v>
      </c>
      <c r="M269" s="8" t="s">
        <v>52</v>
      </c>
      <c r="N269" s="2" t="s">
        <v>343</v>
      </c>
      <c r="O269" s="2" t="s">
        <v>52</v>
      </c>
      <c r="P269" s="2" t="s">
        <v>52</v>
      </c>
      <c r="Q269" s="2" t="s">
        <v>340</v>
      </c>
      <c r="R269" s="2" t="s">
        <v>63</v>
      </c>
      <c r="S269" s="2" t="s">
        <v>63</v>
      </c>
      <c r="T269" s="2" t="s">
        <v>62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2" t="s">
        <v>52</v>
      </c>
      <c r="AS269" s="2" t="s">
        <v>52</v>
      </c>
      <c r="AT269" s="3"/>
      <c r="AU269" s="2" t="s">
        <v>344</v>
      </c>
      <c r="AV269" s="3">
        <v>67</v>
      </c>
    </row>
    <row r="270" spans="1:48" ht="30" customHeight="1" x14ac:dyDescent="0.3">
      <c r="A270" s="8" t="s">
        <v>345</v>
      </c>
      <c r="B270" s="8" t="s">
        <v>346</v>
      </c>
      <c r="C270" s="8" t="s">
        <v>67</v>
      </c>
      <c r="D270" s="9">
        <v>122</v>
      </c>
      <c r="E270" s="11"/>
      <c r="F270" s="11">
        <f t="shared" si="22"/>
        <v>0</v>
      </c>
      <c r="G270" s="11"/>
      <c r="H270" s="11">
        <f t="shared" si="23"/>
        <v>0</v>
      </c>
      <c r="I270" s="11"/>
      <c r="J270" s="11">
        <f t="shared" si="24"/>
        <v>0</v>
      </c>
      <c r="K270" s="11">
        <f t="shared" si="25"/>
        <v>0</v>
      </c>
      <c r="L270" s="11">
        <f t="shared" si="26"/>
        <v>0</v>
      </c>
      <c r="M270" s="8" t="s">
        <v>252</v>
      </c>
      <c r="N270" s="2" t="s">
        <v>347</v>
      </c>
      <c r="O270" s="2" t="s">
        <v>52</v>
      </c>
      <c r="P270" s="2" t="s">
        <v>52</v>
      </c>
      <c r="Q270" s="2" t="s">
        <v>340</v>
      </c>
      <c r="R270" s="2" t="s">
        <v>63</v>
      </c>
      <c r="S270" s="2" t="s">
        <v>63</v>
      </c>
      <c r="T270" s="2" t="s">
        <v>62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2" t="s">
        <v>52</v>
      </c>
      <c r="AS270" s="2" t="s">
        <v>52</v>
      </c>
      <c r="AT270" s="3"/>
      <c r="AU270" s="2" t="s">
        <v>348</v>
      </c>
      <c r="AV270" s="3">
        <v>68</v>
      </c>
    </row>
    <row r="271" spans="1:48" ht="30" customHeight="1" x14ac:dyDescent="0.3">
      <c r="A271" s="8" t="s">
        <v>349</v>
      </c>
      <c r="B271" s="8" t="s">
        <v>350</v>
      </c>
      <c r="C271" s="8" t="s">
        <v>67</v>
      </c>
      <c r="D271" s="9">
        <v>8</v>
      </c>
      <c r="E271" s="11"/>
      <c r="F271" s="11">
        <f t="shared" si="22"/>
        <v>0</v>
      </c>
      <c r="G271" s="11"/>
      <c r="H271" s="11">
        <f t="shared" si="23"/>
        <v>0</v>
      </c>
      <c r="I271" s="11"/>
      <c r="J271" s="11">
        <f t="shared" si="24"/>
        <v>0</v>
      </c>
      <c r="K271" s="11">
        <f t="shared" si="25"/>
        <v>0</v>
      </c>
      <c r="L271" s="11">
        <f t="shared" si="26"/>
        <v>0</v>
      </c>
      <c r="M271" s="8" t="s">
        <v>52</v>
      </c>
      <c r="N271" s="2" t="s">
        <v>351</v>
      </c>
      <c r="O271" s="2" t="s">
        <v>52</v>
      </c>
      <c r="P271" s="2" t="s">
        <v>52</v>
      </c>
      <c r="Q271" s="2" t="s">
        <v>340</v>
      </c>
      <c r="R271" s="2" t="s">
        <v>63</v>
      </c>
      <c r="S271" s="2" t="s">
        <v>63</v>
      </c>
      <c r="T271" s="2" t="s">
        <v>62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2" t="s">
        <v>52</v>
      </c>
      <c r="AS271" s="2" t="s">
        <v>52</v>
      </c>
      <c r="AT271" s="3"/>
      <c r="AU271" s="2" t="s">
        <v>352</v>
      </c>
      <c r="AV271" s="3">
        <v>158</v>
      </c>
    </row>
    <row r="272" spans="1:48" ht="30" customHeight="1" x14ac:dyDescent="0.3">
      <c r="A272" s="8" t="s">
        <v>353</v>
      </c>
      <c r="B272" s="8" t="s">
        <v>354</v>
      </c>
      <c r="C272" s="8" t="s">
        <v>96</v>
      </c>
      <c r="D272" s="9">
        <v>2</v>
      </c>
      <c r="E272" s="11"/>
      <c r="F272" s="11">
        <f t="shared" si="22"/>
        <v>0</v>
      </c>
      <c r="G272" s="11"/>
      <c r="H272" s="11">
        <f t="shared" si="23"/>
        <v>0</v>
      </c>
      <c r="I272" s="11"/>
      <c r="J272" s="11">
        <f t="shared" si="24"/>
        <v>0</v>
      </c>
      <c r="K272" s="11">
        <f t="shared" si="25"/>
        <v>0</v>
      </c>
      <c r="L272" s="11">
        <f t="shared" si="26"/>
        <v>0</v>
      </c>
      <c r="M272" s="8" t="s">
        <v>52</v>
      </c>
      <c r="N272" s="2" t="s">
        <v>355</v>
      </c>
      <c r="O272" s="2" t="s">
        <v>52</v>
      </c>
      <c r="P272" s="2" t="s">
        <v>52</v>
      </c>
      <c r="Q272" s="2" t="s">
        <v>340</v>
      </c>
      <c r="R272" s="2" t="s">
        <v>63</v>
      </c>
      <c r="S272" s="2" t="s">
        <v>63</v>
      </c>
      <c r="T272" s="2" t="s">
        <v>62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2" t="s">
        <v>52</v>
      </c>
      <c r="AS272" s="2" t="s">
        <v>52</v>
      </c>
      <c r="AT272" s="3"/>
      <c r="AU272" s="2" t="s">
        <v>356</v>
      </c>
      <c r="AV272" s="3">
        <v>159</v>
      </c>
    </row>
    <row r="273" spans="1:48" ht="30" customHeight="1" x14ac:dyDescent="0.3">
      <c r="A273" s="8" t="s">
        <v>357</v>
      </c>
      <c r="B273" s="8" t="s">
        <v>52</v>
      </c>
      <c r="C273" s="8" t="s">
        <v>243</v>
      </c>
      <c r="D273" s="9">
        <v>2</v>
      </c>
      <c r="E273" s="11"/>
      <c r="F273" s="11">
        <f t="shared" si="22"/>
        <v>0</v>
      </c>
      <c r="G273" s="11"/>
      <c r="H273" s="11">
        <f t="shared" si="23"/>
        <v>0</v>
      </c>
      <c r="I273" s="11"/>
      <c r="J273" s="11">
        <f t="shared" si="24"/>
        <v>0</v>
      </c>
      <c r="K273" s="11">
        <f t="shared" si="25"/>
        <v>0</v>
      </c>
      <c r="L273" s="11">
        <f t="shared" si="26"/>
        <v>0</v>
      </c>
      <c r="M273" s="8" t="s">
        <v>52</v>
      </c>
      <c r="N273" s="2" t="s">
        <v>358</v>
      </c>
      <c r="O273" s="2" t="s">
        <v>52</v>
      </c>
      <c r="P273" s="2" t="s">
        <v>52</v>
      </c>
      <c r="Q273" s="2" t="s">
        <v>340</v>
      </c>
      <c r="R273" s="2" t="s">
        <v>63</v>
      </c>
      <c r="S273" s="2" t="s">
        <v>63</v>
      </c>
      <c r="T273" s="2" t="s">
        <v>62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2" t="s">
        <v>52</v>
      </c>
      <c r="AS273" s="2" t="s">
        <v>52</v>
      </c>
      <c r="AT273" s="3"/>
      <c r="AU273" s="2" t="s">
        <v>359</v>
      </c>
      <c r="AV273" s="3">
        <v>160</v>
      </c>
    </row>
    <row r="274" spans="1:48" ht="30" customHeight="1" x14ac:dyDescent="0.3">
      <c r="A274" s="8" t="s">
        <v>360</v>
      </c>
      <c r="B274" s="8" t="s">
        <v>361</v>
      </c>
      <c r="C274" s="8" t="s">
        <v>67</v>
      </c>
      <c r="D274" s="9">
        <v>26</v>
      </c>
      <c r="E274" s="11"/>
      <c r="F274" s="11">
        <f t="shared" si="22"/>
        <v>0</v>
      </c>
      <c r="G274" s="11"/>
      <c r="H274" s="11">
        <f t="shared" si="23"/>
        <v>0</v>
      </c>
      <c r="I274" s="11"/>
      <c r="J274" s="11">
        <f t="shared" si="24"/>
        <v>0</v>
      </c>
      <c r="K274" s="11">
        <f t="shared" si="25"/>
        <v>0</v>
      </c>
      <c r="L274" s="11">
        <f t="shared" si="26"/>
        <v>0</v>
      </c>
      <c r="M274" s="8" t="s">
        <v>52</v>
      </c>
      <c r="N274" s="2" t="s">
        <v>362</v>
      </c>
      <c r="O274" s="2" t="s">
        <v>52</v>
      </c>
      <c r="P274" s="2" t="s">
        <v>52</v>
      </c>
      <c r="Q274" s="2" t="s">
        <v>340</v>
      </c>
      <c r="R274" s="2" t="s">
        <v>63</v>
      </c>
      <c r="S274" s="2" t="s">
        <v>63</v>
      </c>
      <c r="T274" s="2" t="s">
        <v>62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2" t="s">
        <v>52</v>
      </c>
      <c r="AS274" s="2" t="s">
        <v>52</v>
      </c>
      <c r="AT274" s="3"/>
      <c r="AU274" s="2" t="s">
        <v>363</v>
      </c>
      <c r="AV274" s="3">
        <v>126</v>
      </c>
    </row>
    <row r="275" spans="1:48" ht="30" customHeight="1" x14ac:dyDescent="0.3">
      <c r="A275" s="8" t="s">
        <v>364</v>
      </c>
      <c r="B275" s="8" t="s">
        <v>365</v>
      </c>
      <c r="C275" s="8" t="s">
        <v>67</v>
      </c>
      <c r="D275" s="9">
        <v>599</v>
      </c>
      <c r="E275" s="11"/>
      <c r="F275" s="11">
        <f t="shared" si="22"/>
        <v>0</v>
      </c>
      <c r="G275" s="11"/>
      <c r="H275" s="11">
        <f t="shared" si="23"/>
        <v>0</v>
      </c>
      <c r="I275" s="11"/>
      <c r="J275" s="11">
        <f t="shared" si="24"/>
        <v>0</v>
      </c>
      <c r="K275" s="11">
        <f t="shared" si="25"/>
        <v>0</v>
      </c>
      <c r="L275" s="11">
        <f t="shared" si="26"/>
        <v>0</v>
      </c>
      <c r="M275" s="8" t="s">
        <v>252</v>
      </c>
      <c r="N275" s="2" t="s">
        <v>366</v>
      </c>
      <c r="O275" s="2" t="s">
        <v>52</v>
      </c>
      <c r="P275" s="2" t="s">
        <v>52</v>
      </c>
      <c r="Q275" s="2" t="s">
        <v>340</v>
      </c>
      <c r="R275" s="2" t="s">
        <v>63</v>
      </c>
      <c r="S275" s="2" t="s">
        <v>63</v>
      </c>
      <c r="T275" s="2" t="s">
        <v>62</v>
      </c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2" t="s">
        <v>52</v>
      </c>
      <c r="AS275" s="2" t="s">
        <v>52</v>
      </c>
      <c r="AT275" s="3"/>
      <c r="AU275" s="2" t="s">
        <v>367</v>
      </c>
      <c r="AV275" s="3">
        <v>122</v>
      </c>
    </row>
    <row r="276" spans="1:48" ht="30" customHeight="1" x14ac:dyDescent="0.3">
      <c r="A276" s="8" t="s">
        <v>368</v>
      </c>
      <c r="B276" s="8" t="s">
        <v>369</v>
      </c>
      <c r="C276" s="8" t="s">
        <v>67</v>
      </c>
      <c r="D276" s="9">
        <v>468</v>
      </c>
      <c r="E276" s="11"/>
      <c r="F276" s="11">
        <f t="shared" si="22"/>
        <v>0</v>
      </c>
      <c r="G276" s="11"/>
      <c r="H276" s="11">
        <f t="shared" si="23"/>
        <v>0</v>
      </c>
      <c r="I276" s="11"/>
      <c r="J276" s="11">
        <f t="shared" si="24"/>
        <v>0</v>
      </c>
      <c r="K276" s="11">
        <f t="shared" si="25"/>
        <v>0</v>
      </c>
      <c r="L276" s="11">
        <f t="shared" si="26"/>
        <v>0</v>
      </c>
      <c r="M276" s="8" t="s">
        <v>52</v>
      </c>
      <c r="N276" s="2" t="s">
        <v>370</v>
      </c>
      <c r="O276" s="2" t="s">
        <v>52</v>
      </c>
      <c r="P276" s="2" t="s">
        <v>52</v>
      </c>
      <c r="Q276" s="2" t="s">
        <v>340</v>
      </c>
      <c r="R276" s="2" t="s">
        <v>62</v>
      </c>
      <c r="S276" s="2" t="s">
        <v>63</v>
      </c>
      <c r="T276" s="2" t="s">
        <v>63</v>
      </c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2" t="s">
        <v>52</v>
      </c>
      <c r="AS276" s="2" t="s">
        <v>52</v>
      </c>
      <c r="AT276" s="3"/>
      <c r="AU276" s="2" t="s">
        <v>371</v>
      </c>
      <c r="AV276" s="3">
        <v>70</v>
      </c>
    </row>
    <row r="277" spans="1:48" ht="30" customHeight="1" x14ac:dyDescent="0.3">
      <c r="A277" s="8" t="s">
        <v>372</v>
      </c>
      <c r="B277" s="8" t="s">
        <v>373</v>
      </c>
      <c r="C277" s="8" t="s">
        <v>67</v>
      </c>
      <c r="D277" s="9">
        <v>723</v>
      </c>
      <c r="E277" s="11"/>
      <c r="F277" s="11">
        <f t="shared" si="22"/>
        <v>0</v>
      </c>
      <c r="G277" s="11"/>
      <c r="H277" s="11">
        <f t="shared" si="23"/>
        <v>0</v>
      </c>
      <c r="I277" s="11"/>
      <c r="J277" s="11">
        <f t="shared" si="24"/>
        <v>0</v>
      </c>
      <c r="K277" s="11">
        <f t="shared" si="25"/>
        <v>0</v>
      </c>
      <c r="L277" s="11">
        <f t="shared" si="26"/>
        <v>0</v>
      </c>
      <c r="M277" s="8" t="s">
        <v>52</v>
      </c>
      <c r="N277" s="2" t="s">
        <v>374</v>
      </c>
      <c r="O277" s="2" t="s">
        <v>52</v>
      </c>
      <c r="P277" s="2" t="s">
        <v>52</v>
      </c>
      <c r="Q277" s="2" t="s">
        <v>340</v>
      </c>
      <c r="R277" s="2" t="s">
        <v>62</v>
      </c>
      <c r="S277" s="2" t="s">
        <v>63</v>
      </c>
      <c r="T277" s="2" t="s">
        <v>63</v>
      </c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2" t="s">
        <v>52</v>
      </c>
      <c r="AS277" s="2" t="s">
        <v>52</v>
      </c>
      <c r="AT277" s="3"/>
      <c r="AU277" s="2" t="s">
        <v>375</v>
      </c>
      <c r="AV277" s="3">
        <v>119</v>
      </c>
    </row>
    <row r="278" spans="1:48" ht="30" customHeight="1" x14ac:dyDescent="0.3">
      <c r="A278" s="8" t="s">
        <v>376</v>
      </c>
      <c r="B278" s="8" t="s">
        <v>377</v>
      </c>
      <c r="C278" s="8" t="s">
        <v>67</v>
      </c>
      <c r="D278" s="9">
        <v>555</v>
      </c>
      <c r="E278" s="11"/>
      <c r="F278" s="11">
        <f t="shared" si="22"/>
        <v>0</v>
      </c>
      <c r="G278" s="11"/>
      <c r="H278" s="11">
        <f t="shared" si="23"/>
        <v>0</v>
      </c>
      <c r="I278" s="11"/>
      <c r="J278" s="11">
        <f t="shared" si="24"/>
        <v>0</v>
      </c>
      <c r="K278" s="11">
        <f t="shared" si="25"/>
        <v>0</v>
      </c>
      <c r="L278" s="11">
        <f t="shared" si="26"/>
        <v>0</v>
      </c>
      <c r="M278" s="8" t="s">
        <v>52</v>
      </c>
      <c r="N278" s="2" t="s">
        <v>378</v>
      </c>
      <c r="O278" s="2" t="s">
        <v>52</v>
      </c>
      <c r="P278" s="2" t="s">
        <v>52</v>
      </c>
      <c r="Q278" s="2" t="s">
        <v>340</v>
      </c>
      <c r="R278" s="2" t="s">
        <v>62</v>
      </c>
      <c r="S278" s="2" t="s">
        <v>63</v>
      </c>
      <c r="T278" s="2" t="s">
        <v>63</v>
      </c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2" t="s">
        <v>52</v>
      </c>
      <c r="AS278" s="2" t="s">
        <v>52</v>
      </c>
      <c r="AT278" s="3"/>
      <c r="AU278" s="2" t="s">
        <v>379</v>
      </c>
      <c r="AV278" s="3">
        <v>73</v>
      </c>
    </row>
    <row r="279" spans="1:48" ht="30" customHeight="1" x14ac:dyDescent="0.3">
      <c r="A279" s="8" t="s">
        <v>376</v>
      </c>
      <c r="B279" s="8" t="s">
        <v>380</v>
      </c>
      <c r="C279" s="8" t="s">
        <v>67</v>
      </c>
      <c r="D279" s="9">
        <v>18</v>
      </c>
      <c r="E279" s="11"/>
      <c r="F279" s="11">
        <f t="shared" si="22"/>
        <v>0</v>
      </c>
      <c r="G279" s="11"/>
      <c r="H279" s="11">
        <f t="shared" si="23"/>
        <v>0</v>
      </c>
      <c r="I279" s="11"/>
      <c r="J279" s="11">
        <f t="shared" si="24"/>
        <v>0</v>
      </c>
      <c r="K279" s="11">
        <f t="shared" si="25"/>
        <v>0</v>
      </c>
      <c r="L279" s="11">
        <f t="shared" si="26"/>
        <v>0</v>
      </c>
      <c r="M279" s="8" t="s">
        <v>52</v>
      </c>
      <c r="N279" s="2" t="s">
        <v>381</v>
      </c>
      <c r="O279" s="2" t="s">
        <v>52</v>
      </c>
      <c r="P279" s="2" t="s">
        <v>52</v>
      </c>
      <c r="Q279" s="2" t="s">
        <v>340</v>
      </c>
      <c r="R279" s="2" t="s">
        <v>62</v>
      </c>
      <c r="S279" s="2" t="s">
        <v>63</v>
      </c>
      <c r="T279" s="2" t="s">
        <v>63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2" t="s">
        <v>52</v>
      </c>
      <c r="AS279" s="2" t="s">
        <v>52</v>
      </c>
      <c r="AT279" s="3"/>
      <c r="AU279" s="2" t="s">
        <v>382</v>
      </c>
      <c r="AV279" s="3">
        <v>74</v>
      </c>
    </row>
    <row r="280" spans="1:48" ht="30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48" ht="30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48" ht="30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48" ht="30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48" ht="30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48" ht="30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48" ht="30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48" ht="30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48" ht="30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48" ht="30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48" ht="30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48" ht="30" customHeight="1" x14ac:dyDescent="0.3">
      <c r="A291" s="8" t="s">
        <v>70</v>
      </c>
      <c r="B291" s="9"/>
      <c r="C291" s="9"/>
      <c r="D291" s="9"/>
      <c r="E291" s="9"/>
      <c r="F291" s="11">
        <f>SUM(F269:F290)</f>
        <v>0</v>
      </c>
      <c r="G291" s="9"/>
      <c r="H291" s="11">
        <f>SUM(H269:H290)</f>
        <v>0</v>
      </c>
      <c r="I291" s="9"/>
      <c r="J291" s="11">
        <f>SUM(J269:J290)</f>
        <v>0</v>
      </c>
      <c r="K291" s="9"/>
      <c r="L291" s="11">
        <f>SUM(L269:L290)</f>
        <v>0</v>
      </c>
      <c r="M291" s="9"/>
      <c r="N291" t="s">
        <v>71</v>
      </c>
    </row>
    <row r="292" spans="1:48" ht="30" customHeight="1" x14ac:dyDescent="0.3">
      <c r="A292" s="8" t="s">
        <v>383</v>
      </c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3"/>
      <c r="O292" s="3"/>
      <c r="P292" s="3"/>
      <c r="Q292" s="2" t="s">
        <v>384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</row>
    <row r="293" spans="1:48" ht="30" customHeight="1" x14ac:dyDescent="0.3">
      <c r="A293" s="8" t="s">
        <v>385</v>
      </c>
      <c r="B293" s="8" t="s">
        <v>386</v>
      </c>
      <c r="C293" s="8" t="s">
        <v>387</v>
      </c>
      <c r="D293" s="9">
        <v>3</v>
      </c>
      <c r="E293" s="11"/>
      <c r="F293" s="11">
        <f t="shared" ref="F293:F302" si="27">TRUNC(E293*D293, 0)</f>
        <v>0</v>
      </c>
      <c r="G293" s="11"/>
      <c r="H293" s="11">
        <f t="shared" ref="H293:H303" si="28">TRUNC(G293*D293, 0)</f>
        <v>0</v>
      </c>
      <c r="I293" s="11"/>
      <c r="J293" s="11">
        <f t="shared" ref="J293:J303" si="29">TRUNC(I293*D293, 0)</f>
        <v>0</v>
      </c>
      <c r="K293" s="11">
        <f t="shared" ref="K293:K303" si="30">TRUNC(E293+G293+I293, 0)</f>
        <v>0</v>
      </c>
      <c r="L293" s="11">
        <f t="shared" ref="L293:L303" si="31">TRUNC(F293+H293+J293, 0)</f>
        <v>0</v>
      </c>
      <c r="M293" s="8" t="s">
        <v>52</v>
      </c>
      <c r="N293" s="2" t="s">
        <v>388</v>
      </c>
      <c r="O293" s="2" t="s">
        <v>52</v>
      </c>
      <c r="P293" s="2" t="s">
        <v>52</v>
      </c>
      <c r="Q293" s="2" t="s">
        <v>384</v>
      </c>
      <c r="R293" s="2" t="s">
        <v>63</v>
      </c>
      <c r="S293" s="2" t="s">
        <v>63</v>
      </c>
      <c r="T293" s="2" t="s">
        <v>62</v>
      </c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2" t="s">
        <v>52</v>
      </c>
      <c r="AS293" s="2" t="s">
        <v>52</v>
      </c>
      <c r="AT293" s="3"/>
      <c r="AU293" s="2" t="s">
        <v>389</v>
      </c>
      <c r="AV293" s="3">
        <v>128</v>
      </c>
    </row>
    <row r="294" spans="1:48" ht="30" customHeight="1" x14ac:dyDescent="0.3">
      <c r="A294" s="8" t="s">
        <v>390</v>
      </c>
      <c r="B294" s="8" t="s">
        <v>386</v>
      </c>
      <c r="C294" s="8" t="s">
        <v>387</v>
      </c>
      <c r="D294" s="9">
        <v>4</v>
      </c>
      <c r="E294" s="11"/>
      <c r="F294" s="11">
        <f t="shared" si="27"/>
        <v>0</v>
      </c>
      <c r="G294" s="11"/>
      <c r="H294" s="11">
        <f t="shared" si="28"/>
        <v>0</v>
      </c>
      <c r="I294" s="11"/>
      <c r="J294" s="11">
        <f t="shared" si="29"/>
        <v>0</v>
      </c>
      <c r="K294" s="11">
        <f t="shared" si="30"/>
        <v>0</v>
      </c>
      <c r="L294" s="11">
        <f t="shared" si="31"/>
        <v>0</v>
      </c>
      <c r="M294" s="8" t="s">
        <v>52</v>
      </c>
      <c r="N294" s="2" t="s">
        <v>391</v>
      </c>
      <c r="O294" s="2" t="s">
        <v>52</v>
      </c>
      <c r="P294" s="2" t="s">
        <v>52</v>
      </c>
      <c r="Q294" s="2" t="s">
        <v>384</v>
      </c>
      <c r="R294" s="2" t="s">
        <v>63</v>
      </c>
      <c r="S294" s="2" t="s">
        <v>63</v>
      </c>
      <c r="T294" s="2" t="s">
        <v>62</v>
      </c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2" t="s">
        <v>52</v>
      </c>
      <c r="AS294" s="2" t="s">
        <v>52</v>
      </c>
      <c r="AT294" s="3"/>
      <c r="AU294" s="2" t="s">
        <v>392</v>
      </c>
      <c r="AV294" s="3">
        <v>129</v>
      </c>
    </row>
    <row r="295" spans="1:48" ht="30" customHeight="1" x14ac:dyDescent="0.3">
      <c r="A295" s="8" t="s">
        <v>390</v>
      </c>
      <c r="B295" s="8" t="s">
        <v>393</v>
      </c>
      <c r="C295" s="8" t="s">
        <v>387</v>
      </c>
      <c r="D295" s="9">
        <v>0</v>
      </c>
      <c r="E295" s="11"/>
      <c r="F295" s="11">
        <f t="shared" si="27"/>
        <v>0</v>
      </c>
      <c r="G295" s="11"/>
      <c r="H295" s="11">
        <f t="shared" si="28"/>
        <v>0</v>
      </c>
      <c r="I295" s="11"/>
      <c r="J295" s="11">
        <f t="shared" si="29"/>
        <v>0</v>
      </c>
      <c r="K295" s="11">
        <f t="shared" si="30"/>
        <v>0</v>
      </c>
      <c r="L295" s="11">
        <f t="shared" si="31"/>
        <v>0</v>
      </c>
      <c r="M295" s="8" t="s">
        <v>52</v>
      </c>
      <c r="N295" s="2" t="s">
        <v>394</v>
      </c>
      <c r="O295" s="2" t="s">
        <v>52</v>
      </c>
      <c r="P295" s="2" t="s">
        <v>52</v>
      </c>
      <c r="Q295" s="2" t="s">
        <v>384</v>
      </c>
      <c r="R295" s="2" t="s">
        <v>63</v>
      </c>
      <c r="S295" s="2" t="s">
        <v>63</v>
      </c>
      <c r="T295" s="2" t="s">
        <v>62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2" t="s">
        <v>52</v>
      </c>
      <c r="AS295" s="2" t="s">
        <v>52</v>
      </c>
      <c r="AT295" s="3"/>
      <c r="AU295" s="2" t="s">
        <v>395</v>
      </c>
      <c r="AV295" s="3">
        <v>130</v>
      </c>
    </row>
    <row r="296" spans="1:48" ht="30" customHeight="1" x14ac:dyDescent="0.3">
      <c r="A296" s="8" t="s">
        <v>396</v>
      </c>
      <c r="B296" s="8" t="s">
        <v>397</v>
      </c>
      <c r="C296" s="8" t="s">
        <v>387</v>
      </c>
      <c r="D296" s="9">
        <v>4</v>
      </c>
      <c r="E296" s="11"/>
      <c r="F296" s="11">
        <f t="shared" si="27"/>
        <v>0</v>
      </c>
      <c r="G296" s="11"/>
      <c r="H296" s="11">
        <f t="shared" si="28"/>
        <v>0</v>
      </c>
      <c r="I296" s="11"/>
      <c r="J296" s="11">
        <f t="shared" si="29"/>
        <v>0</v>
      </c>
      <c r="K296" s="11">
        <f t="shared" si="30"/>
        <v>0</v>
      </c>
      <c r="L296" s="11">
        <f t="shared" si="31"/>
        <v>0</v>
      </c>
      <c r="M296" s="8" t="s">
        <v>52</v>
      </c>
      <c r="N296" s="2" t="s">
        <v>398</v>
      </c>
      <c r="O296" s="2" t="s">
        <v>52</v>
      </c>
      <c r="P296" s="2" t="s">
        <v>52</v>
      </c>
      <c r="Q296" s="2" t="s">
        <v>384</v>
      </c>
      <c r="R296" s="2" t="s">
        <v>63</v>
      </c>
      <c r="S296" s="2" t="s">
        <v>63</v>
      </c>
      <c r="T296" s="2" t="s">
        <v>62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2" t="s">
        <v>52</v>
      </c>
      <c r="AS296" s="2" t="s">
        <v>52</v>
      </c>
      <c r="AT296" s="3"/>
      <c r="AU296" s="2" t="s">
        <v>399</v>
      </c>
      <c r="AV296" s="3">
        <v>131</v>
      </c>
    </row>
    <row r="297" spans="1:48" ht="30" customHeight="1" x14ac:dyDescent="0.3">
      <c r="A297" s="8" t="s">
        <v>396</v>
      </c>
      <c r="B297" s="8" t="s">
        <v>400</v>
      </c>
      <c r="C297" s="8" t="s">
        <v>387</v>
      </c>
      <c r="D297" s="9">
        <v>4</v>
      </c>
      <c r="E297" s="11"/>
      <c r="F297" s="11">
        <f t="shared" si="27"/>
        <v>0</v>
      </c>
      <c r="G297" s="11"/>
      <c r="H297" s="11">
        <f t="shared" si="28"/>
        <v>0</v>
      </c>
      <c r="I297" s="11"/>
      <c r="J297" s="11">
        <f t="shared" si="29"/>
        <v>0</v>
      </c>
      <c r="K297" s="11">
        <f t="shared" si="30"/>
        <v>0</v>
      </c>
      <c r="L297" s="11">
        <f t="shared" si="31"/>
        <v>0</v>
      </c>
      <c r="M297" s="8" t="s">
        <v>52</v>
      </c>
      <c r="N297" s="2" t="s">
        <v>401</v>
      </c>
      <c r="O297" s="2" t="s">
        <v>52</v>
      </c>
      <c r="P297" s="2" t="s">
        <v>52</v>
      </c>
      <c r="Q297" s="2" t="s">
        <v>384</v>
      </c>
      <c r="R297" s="2" t="s">
        <v>63</v>
      </c>
      <c r="S297" s="2" t="s">
        <v>63</v>
      </c>
      <c r="T297" s="2" t="s">
        <v>62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2" t="s">
        <v>52</v>
      </c>
      <c r="AS297" s="2" t="s">
        <v>52</v>
      </c>
      <c r="AT297" s="3"/>
      <c r="AU297" s="2" t="s">
        <v>402</v>
      </c>
      <c r="AV297" s="3">
        <v>132</v>
      </c>
    </row>
    <row r="298" spans="1:48" ht="30" customHeight="1" x14ac:dyDescent="0.3">
      <c r="A298" s="8" t="s">
        <v>403</v>
      </c>
      <c r="B298" s="8" t="s">
        <v>400</v>
      </c>
      <c r="C298" s="8" t="s">
        <v>387</v>
      </c>
      <c r="D298" s="9">
        <v>4</v>
      </c>
      <c r="E298" s="11"/>
      <c r="F298" s="11">
        <f t="shared" si="27"/>
        <v>0</v>
      </c>
      <c r="G298" s="11"/>
      <c r="H298" s="11">
        <f t="shared" si="28"/>
        <v>0</v>
      </c>
      <c r="I298" s="11"/>
      <c r="J298" s="11">
        <f t="shared" si="29"/>
        <v>0</v>
      </c>
      <c r="K298" s="11">
        <f t="shared" si="30"/>
        <v>0</v>
      </c>
      <c r="L298" s="11">
        <f t="shared" si="31"/>
        <v>0</v>
      </c>
      <c r="M298" s="8" t="s">
        <v>52</v>
      </c>
      <c r="N298" s="2" t="s">
        <v>404</v>
      </c>
      <c r="O298" s="2" t="s">
        <v>52</v>
      </c>
      <c r="P298" s="2" t="s">
        <v>52</v>
      </c>
      <c r="Q298" s="2" t="s">
        <v>384</v>
      </c>
      <c r="R298" s="2" t="s">
        <v>63</v>
      </c>
      <c r="S298" s="2" t="s">
        <v>63</v>
      </c>
      <c r="T298" s="2" t="s">
        <v>62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2" t="s">
        <v>52</v>
      </c>
      <c r="AS298" s="2" t="s">
        <v>52</v>
      </c>
      <c r="AT298" s="3"/>
      <c r="AU298" s="2" t="s">
        <v>405</v>
      </c>
      <c r="AV298" s="3">
        <v>133</v>
      </c>
    </row>
    <row r="299" spans="1:48" ht="30" customHeight="1" x14ac:dyDescent="0.3">
      <c r="A299" s="8" t="s">
        <v>406</v>
      </c>
      <c r="B299" s="8" t="s">
        <v>407</v>
      </c>
      <c r="C299" s="8" t="s">
        <v>387</v>
      </c>
      <c r="D299" s="9">
        <v>20</v>
      </c>
      <c r="E299" s="11"/>
      <c r="F299" s="11">
        <f t="shared" si="27"/>
        <v>0</v>
      </c>
      <c r="G299" s="11"/>
      <c r="H299" s="11">
        <f t="shared" si="28"/>
        <v>0</v>
      </c>
      <c r="I299" s="11"/>
      <c r="J299" s="11">
        <f t="shared" si="29"/>
        <v>0</v>
      </c>
      <c r="K299" s="11">
        <f t="shared" si="30"/>
        <v>0</v>
      </c>
      <c r="L299" s="11">
        <f t="shared" si="31"/>
        <v>0</v>
      </c>
      <c r="M299" s="8" t="s">
        <v>52</v>
      </c>
      <c r="N299" s="2" t="s">
        <v>408</v>
      </c>
      <c r="O299" s="2" t="s">
        <v>52</v>
      </c>
      <c r="P299" s="2" t="s">
        <v>52</v>
      </c>
      <c r="Q299" s="2" t="s">
        <v>384</v>
      </c>
      <c r="R299" s="2" t="s">
        <v>63</v>
      </c>
      <c r="S299" s="2" t="s">
        <v>63</v>
      </c>
      <c r="T299" s="2" t="s">
        <v>62</v>
      </c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2" t="s">
        <v>52</v>
      </c>
      <c r="AS299" s="2" t="s">
        <v>52</v>
      </c>
      <c r="AT299" s="3"/>
      <c r="AU299" s="2" t="s">
        <v>409</v>
      </c>
      <c r="AV299" s="3">
        <v>134</v>
      </c>
    </row>
    <row r="300" spans="1:48" ht="30" customHeight="1" x14ac:dyDescent="0.3">
      <c r="A300" s="8" t="s">
        <v>410</v>
      </c>
      <c r="B300" s="8" t="s">
        <v>411</v>
      </c>
      <c r="C300" s="8" t="s">
        <v>387</v>
      </c>
      <c r="D300" s="9">
        <v>72</v>
      </c>
      <c r="E300" s="11"/>
      <c r="F300" s="11">
        <f t="shared" si="27"/>
        <v>0</v>
      </c>
      <c r="G300" s="11"/>
      <c r="H300" s="11">
        <f t="shared" si="28"/>
        <v>0</v>
      </c>
      <c r="I300" s="11"/>
      <c r="J300" s="11">
        <f t="shared" si="29"/>
        <v>0</v>
      </c>
      <c r="K300" s="11">
        <f t="shared" si="30"/>
        <v>0</v>
      </c>
      <c r="L300" s="11">
        <f t="shared" si="31"/>
        <v>0</v>
      </c>
      <c r="M300" s="8" t="s">
        <v>52</v>
      </c>
      <c r="N300" s="2" t="s">
        <v>412</v>
      </c>
      <c r="O300" s="2" t="s">
        <v>52</v>
      </c>
      <c r="P300" s="2" t="s">
        <v>52</v>
      </c>
      <c r="Q300" s="2" t="s">
        <v>384</v>
      </c>
      <c r="R300" s="2" t="s">
        <v>63</v>
      </c>
      <c r="S300" s="2" t="s">
        <v>63</v>
      </c>
      <c r="T300" s="2" t="s">
        <v>62</v>
      </c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2" t="s">
        <v>52</v>
      </c>
      <c r="AS300" s="2" t="s">
        <v>52</v>
      </c>
      <c r="AT300" s="3"/>
      <c r="AU300" s="2" t="s">
        <v>413</v>
      </c>
      <c r="AV300" s="3">
        <v>135</v>
      </c>
    </row>
    <row r="301" spans="1:48" ht="30" customHeight="1" x14ac:dyDescent="0.3">
      <c r="A301" s="8" t="s">
        <v>414</v>
      </c>
      <c r="B301" s="8" t="s">
        <v>415</v>
      </c>
      <c r="C301" s="8" t="s">
        <v>249</v>
      </c>
      <c r="D301" s="9">
        <v>1</v>
      </c>
      <c r="E301" s="11"/>
      <c r="F301" s="11">
        <f t="shared" si="27"/>
        <v>0</v>
      </c>
      <c r="G301" s="11"/>
      <c r="H301" s="11">
        <f t="shared" si="28"/>
        <v>0</v>
      </c>
      <c r="I301" s="11"/>
      <c r="J301" s="11">
        <f t="shared" si="29"/>
        <v>0</v>
      </c>
      <c r="K301" s="11">
        <f t="shared" si="30"/>
        <v>0</v>
      </c>
      <c r="L301" s="11">
        <f t="shared" si="31"/>
        <v>0</v>
      </c>
      <c r="M301" s="8" t="s">
        <v>52</v>
      </c>
      <c r="N301" s="2" t="s">
        <v>416</v>
      </c>
      <c r="O301" s="2" t="s">
        <v>52</v>
      </c>
      <c r="P301" s="2" t="s">
        <v>52</v>
      </c>
      <c r="Q301" s="2" t="s">
        <v>384</v>
      </c>
      <c r="R301" s="2" t="s">
        <v>63</v>
      </c>
      <c r="S301" s="2" t="s">
        <v>63</v>
      </c>
      <c r="T301" s="2" t="s">
        <v>62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2" t="s">
        <v>52</v>
      </c>
      <c r="AS301" s="2" t="s">
        <v>52</v>
      </c>
      <c r="AT301" s="3"/>
      <c r="AU301" s="2" t="s">
        <v>417</v>
      </c>
      <c r="AV301" s="3">
        <v>172</v>
      </c>
    </row>
    <row r="302" spans="1:48" ht="30" customHeight="1" x14ac:dyDescent="0.3">
      <c r="A302" s="8" t="s">
        <v>418</v>
      </c>
      <c r="B302" s="8" t="s">
        <v>419</v>
      </c>
      <c r="C302" s="8" t="s">
        <v>420</v>
      </c>
      <c r="D302" s="9">
        <v>6</v>
      </c>
      <c r="E302" s="11"/>
      <c r="F302" s="11">
        <f t="shared" si="27"/>
        <v>0</v>
      </c>
      <c r="G302" s="11"/>
      <c r="H302" s="11">
        <f t="shared" si="28"/>
        <v>0</v>
      </c>
      <c r="I302" s="11"/>
      <c r="J302" s="11">
        <f t="shared" si="29"/>
        <v>0</v>
      </c>
      <c r="K302" s="11">
        <f t="shared" si="30"/>
        <v>0</v>
      </c>
      <c r="L302" s="11">
        <f t="shared" si="31"/>
        <v>0</v>
      </c>
      <c r="M302" s="8" t="s">
        <v>52</v>
      </c>
      <c r="N302" s="2" t="s">
        <v>421</v>
      </c>
      <c r="O302" s="2" t="s">
        <v>52</v>
      </c>
      <c r="P302" s="2" t="s">
        <v>52</v>
      </c>
      <c r="Q302" s="2" t="s">
        <v>384</v>
      </c>
      <c r="R302" s="2" t="s">
        <v>63</v>
      </c>
      <c r="S302" s="2" t="s">
        <v>63</v>
      </c>
      <c r="T302" s="2" t="s">
        <v>62</v>
      </c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2" t="s">
        <v>52</v>
      </c>
      <c r="AS302" s="2" t="s">
        <v>52</v>
      </c>
      <c r="AT302" s="3"/>
      <c r="AU302" s="2" t="s">
        <v>422</v>
      </c>
      <c r="AV302" s="3">
        <v>173</v>
      </c>
    </row>
    <row r="303" spans="1:48" ht="30" customHeight="1" x14ac:dyDescent="0.3">
      <c r="A303" s="8"/>
      <c r="B303" s="8"/>
      <c r="C303" s="8"/>
      <c r="D303" s="9"/>
      <c r="E303" s="11"/>
      <c r="F303" s="11"/>
      <c r="G303" s="11"/>
      <c r="H303" s="11">
        <f t="shared" si="28"/>
        <v>0</v>
      </c>
      <c r="I303" s="11"/>
      <c r="J303" s="11">
        <f t="shared" si="29"/>
        <v>0</v>
      </c>
      <c r="K303" s="11">
        <f t="shared" si="30"/>
        <v>0</v>
      </c>
      <c r="L303" s="11">
        <f t="shared" si="31"/>
        <v>0</v>
      </c>
      <c r="M303" s="8" t="s">
        <v>52</v>
      </c>
      <c r="N303" s="2" t="s">
        <v>423</v>
      </c>
      <c r="O303" s="2" t="s">
        <v>52</v>
      </c>
      <c r="P303" s="2" t="s">
        <v>52</v>
      </c>
      <c r="Q303" s="2" t="s">
        <v>384</v>
      </c>
      <c r="R303" s="2" t="s">
        <v>63</v>
      </c>
      <c r="S303" s="2" t="s">
        <v>63</v>
      </c>
      <c r="T303" s="2" t="s">
        <v>62</v>
      </c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2" t="s">
        <v>52</v>
      </c>
      <c r="AS303" s="2" t="s">
        <v>52</v>
      </c>
      <c r="AT303" s="3"/>
      <c r="AU303" s="2" t="s">
        <v>424</v>
      </c>
      <c r="AV303" s="3">
        <v>174</v>
      </c>
    </row>
    <row r="304" spans="1:48" ht="30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48" ht="30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48" ht="30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48" ht="30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48" ht="30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48" ht="30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48" ht="30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48" ht="30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48" ht="30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48" ht="30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48" ht="30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48" ht="30" customHeight="1" x14ac:dyDescent="0.3">
      <c r="A315" s="8" t="s">
        <v>70</v>
      </c>
      <c r="B315" s="9"/>
      <c r="C315" s="9"/>
      <c r="D315" s="9"/>
      <c r="E315" s="9"/>
      <c r="F315" s="11">
        <f>SUM(F293:F314)</f>
        <v>0</v>
      </c>
      <c r="G315" s="9"/>
      <c r="H315" s="11">
        <f>SUM(H293:H314)</f>
        <v>0</v>
      </c>
      <c r="I315" s="9"/>
      <c r="J315" s="11">
        <f>SUM(J293:J314)</f>
        <v>0</v>
      </c>
      <c r="K315" s="9"/>
      <c r="L315" s="11">
        <f>SUM(L293:L314)</f>
        <v>0</v>
      </c>
      <c r="M315" s="9"/>
      <c r="N315" t="s">
        <v>71</v>
      </c>
    </row>
    <row r="316" spans="1:48" ht="30" customHeight="1" x14ac:dyDescent="0.3">
      <c r="A316" s="8" t="s">
        <v>425</v>
      </c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3"/>
      <c r="O316" s="3"/>
      <c r="P316" s="3"/>
      <c r="Q316" s="2" t="s">
        <v>426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</row>
    <row r="317" spans="1:48" ht="30" customHeight="1" x14ac:dyDescent="0.3">
      <c r="A317" s="8" t="s">
        <v>427</v>
      </c>
      <c r="B317" s="8" t="s">
        <v>428</v>
      </c>
      <c r="C317" s="8" t="s">
        <v>198</v>
      </c>
      <c r="D317" s="9">
        <v>23</v>
      </c>
      <c r="E317" s="11"/>
      <c r="F317" s="11">
        <f t="shared" ref="F317:F327" si="32">TRUNC(E317*D317, 0)</f>
        <v>0</v>
      </c>
      <c r="G317" s="11"/>
      <c r="H317" s="11">
        <f t="shared" ref="H317:H327" si="33">TRUNC(G317*D317, 0)</f>
        <v>0</v>
      </c>
      <c r="I317" s="11"/>
      <c r="J317" s="11">
        <f t="shared" ref="J317:J327" si="34">TRUNC(I317*D317, 0)</f>
        <v>0</v>
      </c>
      <c r="K317" s="11">
        <f t="shared" ref="K317:K327" si="35">TRUNC(E317+G317+I317, 0)</f>
        <v>0</v>
      </c>
      <c r="L317" s="11">
        <f t="shared" ref="L317:L327" si="36">TRUNC(F317+H317+J317, 0)</f>
        <v>0</v>
      </c>
      <c r="M317" s="8" t="s">
        <v>52</v>
      </c>
      <c r="N317" s="2" t="s">
        <v>429</v>
      </c>
      <c r="O317" s="2" t="s">
        <v>52</v>
      </c>
      <c r="P317" s="2" t="s">
        <v>52</v>
      </c>
      <c r="Q317" s="2" t="s">
        <v>426</v>
      </c>
      <c r="R317" s="2" t="s">
        <v>62</v>
      </c>
      <c r="S317" s="2" t="s">
        <v>63</v>
      </c>
      <c r="T317" s="2" t="s">
        <v>63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2" t="s">
        <v>52</v>
      </c>
      <c r="AS317" s="2" t="s">
        <v>52</v>
      </c>
      <c r="AT317" s="3"/>
      <c r="AU317" s="2" t="s">
        <v>430</v>
      </c>
      <c r="AV317" s="3">
        <v>100</v>
      </c>
    </row>
    <row r="318" spans="1:48" ht="30" customHeight="1" x14ac:dyDescent="0.3">
      <c r="A318" s="8" t="s">
        <v>431</v>
      </c>
      <c r="B318" s="8" t="s">
        <v>432</v>
      </c>
      <c r="C318" s="8" t="s">
        <v>67</v>
      </c>
      <c r="D318" s="9">
        <v>398</v>
      </c>
      <c r="E318" s="11"/>
      <c r="F318" s="11">
        <f t="shared" si="32"/>
        <v>0</v>
      </c>
      <c r="G318" s="11"/>
      <c r="H318" s="11">
        <f t="shared" si="33"/>
        <v>0</v>
      </c>
      <c r="I318" s="11"/>
      <c r="J318" s="11">
        <f t="shared" si="34"/>
        <v>0</v>
      </c>
      <c r="K318" s="11">
        <f t="shared" si="35"/>
        <v>0</v>
      </c>
      <c r="L318" s="11">
        <f t="shared" si="36"/>
        <v>0</v>
      </c>
      <c r="M318" s="8" t="s">
        <v>52</v>
      </c>
      <c r="N318" s="2" t="s">
        <v>433</v>
      </c>
      <c r="O318" s="2" t="s">
        <v>52</v>
      </c>
      <c r="P318" s="2" t="s">
        <v>52</v>
      </c>
      <c r="Q318" s="2" t="s">
        <v>426</v>
      </c>
      <c r="R318" s="2" t="s">
        <v>62</v>
      </c>
      <c r="S318" s="2" t="s">
        <v>63</v>
      </c>
      <c r="T318" s="2" t="s">
        <v>63</v>
      </c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2" t="s">
        <v>52</v>
      </c>
      <c r="AS318" s="2" t="s">
        <v>52</v>
      </c>
      <c r="AT318" s="3"/>
      <c r="AU318" s="2" t="s">
        <v>434</v>
      </c>
      <c r="AV318" s="3">
        <v>77</v>
      </c>
    </row>
    <row r="319" spans="1:48" ht="30" customHeight="1" x14ac:dyDescent="0.3">
      <c r="A319" s="8" t="s">
        <v>435</v>
      </c>
      <c r="B319" s="8" t="s">
        <v>52</v>
      </c>
      <c r="C319" s="8" t="s">
        <v>67</v>
      </c>
      <c r="D319" s="9">
        <v>350</v>
      </c>
      <c r="E319" s="11"/>
      <c r="F319" s="11">
        <f t="shared" si="32"/>
        <v>0</v>
      </c>
      <c r="G319" s="11"/>
      <c r="H319" s="11">
        <f t="shared" si="33"/>
        <v>0</v>
      </c>
      <c r="I319" s="11"/>
      <c r="J319" s="11">
        <f t="shared" si="34"/>
        <v>0</v>
      </c>
      <c r="K319" s="11">
        <f t="shared" si="35"/>
        <v>0</v>
      </c>
      <c r="L319" s="11">
        <f t="shared" si="36"/>
        <v>0</v>
      </c>
      <c r="M319" s="8" t="s">
        <v>52</v>
      </c>
      <c r="N319" s="2" t="s">
        <v>436</v>
      </c>
      <c r="O319" s="2" t="s">
        <v>52</v>
      </c>
      <c r="P319" s="2" t="s">
        <v>52</v>
      </c>
      <c r="Q319" s="2" t="s">
        <v>426</v>
      </c>
      <c r="R319" s="2" t="s">
        <v>62</v>
      </c>
      <c r="S319" s="2" t="s">
        <v>63</v>
      </c>
      <c r="T319" s="2" t="s">
        <v>63</v>
      </c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2" t="s">
        <v>52</v>
      </c>
      <c r="AS319" s="2" t="s">
        <v>52</v>
      </c>
      <c r="AT319" s="3"/>
      <c r="AU319" s="2" t="s">
        <v>437</v>
      </c>
      <c r="AV319" s="3">
        <v>110</v>
      </c>
    </row>
    <row r="320" spans="1:48" ht="30" customHeight="1" x14ac:dyDescent="0.3">
      <c r="A320" s="8" t="s">
        <v>438</v>
      </c>
      <c r="B320" s="8" t="s">
        <v>439</v>
      </c>
      <c r="C320" s="8" t="s">
        <v>198</v>
      </c>
      <c r="D320" s="9">
        <v>21</v>
      </c>
      <c r="E320" s="11"/>
      <c r="F320" s="11">
        <f t="shared" si="32"/>
        <v>0</v>
      </c>
      <c r="G320" s="11"/>
      <c r="H320" s="11">
        <f t="shared" si="33"/>
        <v>0</v>
      </c>
      <c r="I320" s="11"/>
      <c r="J320" s="11">
        <f t="shared" si="34"/>
        <v>0</v>
      </c>
      <c r="K320" s="11">
        <f t="shared" si="35"/>
        <v>0</v>
      </c>
      <c r="L320" s="11">
        <f t="shared" si="36"/>
        <v>0</v>
      </c>
      <c r="M320" s="8" t="s">
        <v>52</v>
      </c>
      <c r="N320" s="2" t="s">
        <v>440</v>
      </c>
      <c r="O320" s="2" t="s">
        <v>52</v>
      </c>
      <c r="P320" s="2" t="s">
        <v>52</v>
      </c>
      <c r="Q320" s="2" t="s">
        <v>426</v>
      </c>
      <c r="R320" s="2" t="s">
        <v>62</v>
      </c>
      <c r="S320" s="2" t="s">
        <v>63</v>
      </c>
      <c r="T320" s="2" t="s">
        <v>63</v>
      </c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2" t="s">
        <v>52</v>
      </c>
      <c r="AS320" s="2" t="s">
        <v>52</v>
      </c>
      <c r="AT320" s="3"/>
      <c r="AU320" s="2" t="s">
        <v>441</v>
      </c>
      <c r="AV320" s="3">
        <v>101</v>
      </c>
    </row>
    <row r="321" spans="1:48" ht="30" customHeight="1" x14ac:dyDescent="0.3">
      <c r="A321" s="8" t="s">
        <v>442</v>
      </c>
      <c r="B321" s="8" t="s">
        <v>52</v>
      </c>
      <c r="C321" s="8" t="s">
        <v>67</v>
      </c>
      <c r="D321" s="9">
        <v>717</v>
      </c>
      <c r="E321" s="11"/>
      <c r="F321" s="11">
        <f t="shared" si="32"/>
        <v>0</v>
      </c>
      <c r="G321" s="11"/>
      <c r="H321" s="11">
        <f t="shared" si="33"/>
        <v>0</v>
      </c>
      <c r="I321" s="11"/>
      <c r="J321" s="11">
        <f t="shared" si="34"/>
        <v>0</v>
      </c>
      <c r="K321" s="11">
        <f t="shared" si="35"/>
        <v>0</v>
      </c>
      <c r="L321" s="11">
        <f t="shared" si="36"/>
        <v>0</v>
      </c>
      <c r="M321" s="8" t="s">
        <v>52</v>
      </c>
      <c r="N321" s="2" t="s">
        <v>443</v>
      </c>
      <c r="O321" s="2" t="s">
        <v>52</v>
      </c>
      <c r="P321" s="2" t="s">
        <v>52</v>
      </c>
      <c r="Q321" s="2" t="s">
        <v>426</v>
      </c>
      <c r="R321" s="2" t="s">
        <v>62</v>
      </c>
      <c r="S321" s="2" t="s">
        <v>63</v>
      </c>
      <c r="T321" s="2" t="s">
        <v>63</v>
      </c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2" t="s">
        <v>52</v>
      </c>
      <c r="AS321" s="2" t="s">
        <v>52</v>
      </c>
      <c r="AT321" s="3"/>
      <c r="AU321" s="2" t="s">
        <v>444</v>
      </c>
      <c r="AV321" s="3">
        <v>79</v>
      </c>
    </row>
    <row r="322" spans="1:48" ht="30" customHeight="1" x14ac:dyDescent="0.3">
      <c r="A322" s="8" t="s">
        <v>445</v>
      </c>
      <c r="B322" s="8" t="s">
        <v>52</v>
      </c>
      <c r="C322" s="8" t="s">
        <v>67</v>
      </c>
      <c r="D322" s="9">
        <v>716</v>
      </c>
      <c r="E322" s="11"/>
      <c r="F322" s="11">
        <f t="shared" si="32"/>
        <v>0</v>
      </c>
      <c r="G322" s="11"/>
      <c r="H322" s="11">
        <f t="shared" si="33"/>
        <v>0</v>
      </c>
      <c r="I322" s="11"/>
      <c r="J322" s="11">
        <f t="shared" si="34"/>
        <v>0</v>
      </c>
      <c r="K322" s="11">
        <f t="shared" si="35"/>
        <v>0</v>
      </c>
      <c r="L322" s="11">
        <f t="shared" si="36"/>
        <v>0</v>
      </c>
      <c r="M322" s="8" t="s">
        <v>52</v>
      </c>
      <c r="N322" s="2" t="s">
        <v>446</v>
      </c>
      <c r="O322" s="2" t="s">
        <v>52</v>
      </c>
      <c r="P322" s="2" t="s">
        <v>52</v>
      </c>
      <c r="Q322" s="2" t="s">
        <v>426</v>
      </c>
      <c r="R322" s="2" t="s">
        <v>62</v>
      </c>
      <c r="S322" s="2" t="s">
        <v>63</v>
      </c>
      <c r="T322" s="2" t="s">
        <v>63</v>
      </c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2" t="s">
        <v>52</v>
      </c>
      <c r="AS322" s="2" t="s">
        <v>52</v>
      </c>
      <c r="AT322" s="3"/>
      <c r="AU322" s="2" t="s">
        <v>447</v>
      </c>
      <c r="AV322" s="3">
        <v>80</v>
      </c>
    </row>
    <row r="323" spans="1:48" ht="30" customHeight="1" x14ac:dyDescent="0.3">
      <c r="A323" s="8" t="s">
        <v>448</v>
      </c>
      <c r="B323" s="8" t="s">
        <v>52</v>
      </c>
      <c r="C323" s="8" t="s">
        <v>67</v>
      </c>
      <c r="D323" s="9">
        <v>124</v>
      </c>
      <c r="E323" s="11"/>
      <c r="F323" s="11">
        <f t="shared" si="32"/>
        <v>0</v>
      </c>
      <c r="G323" s="11"/>
      <c r="H323" s="11">
        <f t="shared" si="33"/>
        <v>0</v>
      </c>
      <c r="I323" s="11"/>
      <c r="J323" s="11">
        <f t="shared" si="34"/>
        <v>0</v>
      </c>
      <c r="K323" s="11">
        <f t="shared" si="35"/>
        <v>0</v>
      </c>
      <c r="L323" s="11">
        <f t="shared" si="36"/>
        <v>0</v>
      </c>
      <c r="M323" s="8" t="s">
        <v>52</v>
      </c>
      <c r="N323" s="2" t="s">
        <v>449</v>
      </c>
      <c r="O323" s="2" t="s">
        <v>52</v>
      </c>
      <c r="P323" s="2" t="s">
        <v>52</v>
      </c>
      <c r="Q323" s="2" t="s">
        <v>426</v>
      </c>
      <c r="R323" s="2" t="s">
        <v>62</v>
      </c>
      <c r="S323" s="2" t="s">
        <v>63</v>
      </c>
      <c r="T323" s="2" t="s">
        <v>63</v>
      </c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2" t="s">
        <v>52</v>
      </c>
      <c r="AS323" s="2" t="s">
        <v>52</v>
      </c>
      <c r="AT323" s="3"/>
      <c r="AU323" s="2" t="s">
        <v>450</v>
      </c>
      <c r="AV323" s="3">
        <v>81</v>
      </c>
    </row>
    <row r="324" spans="1:48" ht="30" customHeight="1" x14ac:dyDescent="0.3">
      <c r="A324" s="8" t="s">
        <v>451</v>
      </c>
      <c r="B324" s="8" t="s">
        <v>52</v>
      </c>
      <c r="C324" s="8" t="s">
        <v>113</v>
      </c>
      <c r="D324" s="9">
        <v>7</v>
      </c>
      <c r="E324" s="11"/>
      <c r="F324" s="11">
        <f t="shared" si="32"/>
        <v>0</v>
      </c>
      <c r="G324" s="11"/>
      <c r="H324" s="11">
        <f t="shared" si="33"/>
        <v>0</v>
      </c>
      <c r="I324" s="11"/>
      <c r="J324" s="11">
        <f t="shared" si="34"/>
        <v>0</v>
      </c>
      <c r="K324" s="11">
        <f t="shared" si="35"/>
        <v>0</v>
      </c>
      <c r="L324" s="11">
        <f t="shared" si="36"/>
        <v>0</v>
      </c>
      <c r="M324" s="8" t="s">
        <v>52</v>
      </c>
      <c r="N324" s="2" t="s">
        <v>452</v>
      </c>
      <c r="O324" s="2" t="s">
        <v>52</v>
      </c>
      <c r="P324" s="2" t="s">
        <v>52</v>
      </c>
      <c r="Q324" s="2" t="s">
        <v>426</v>
      </c>
      <c r="R324" s="2" t="s">
        <v>62</v>
      </c>
      <c r="S324" s="2" t="s">
        <v>63</v>
      </c>
      <c r="T324" s="2" t="s">
        <v>63</v>
      </c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2" t="s">
        <v>52</v>
      </c>
      <c r="AS324" s="2" t="s">
        <v>52</v>
      </c>
      <c r="AT324" s="3"/>
      <c r="AU324" s="2" t="s">
        <v>453</v>
      </c>
      <c r="AV324" s="3">
        <v>82</v>
      </c>
    </row>
    <row r="325" spans="1:48" ht="30" customHeight="1" x14ac:dyDescent="0.3">
      <c r="A325" s="8" t="s">
        <v>454</v>
      </c>
      <c r="B325" s="8" t="s">
        <v>52</v>
      </c>
      <c r="C325" s="8" t="s">
        <v>67</v>
      </c>
      <c r="D325" s="9">
        <v>98</v>
      </c>
      <c r="E325" s="11"/>
      <c r="F325" s="11">
        <f t="shared" si="32"/>
        <v>0</v>
      </c>
      <c r="G325" s="11"/>
      <c r="H325" s="11">
        <f t="shared" si="33"/>
        <v>0</v>
      </c>
      <c r="I325" s="11"/>
      <c r="J325" s="11">
        <f t="shared" si="34"/>
        <v>0</v>
      </c>
      <c r="K325" s="11">
        <f t="shared" si="35"/>
        <v>0</v>
      </c>
      <c r="L325" s="11">
        <f t="shared" si="36"/>
        <v>0</v>
      </c>
      <c r="M325" s="8" t="s">
        <v>52</v>
      </c>
      <c r="N325" s="2" t="s">
        <v>455</v>
      </c>
      <c r="O325" s="2" t="s">
        <v>52</v>
      </c>
      <c r="P325" s="2" t="s">
        <v>52</v>
      </c>
      <c r="Q325" s="2" t="s">
        <v>426</v>
      </c>
      <c r="R325" s="2" t="s">
        <v>62</v>
      </c>
      <c r="S325" s="2" t="s">
        <v>63</v>
      </c>
      <c r="T325" s="2" t="s">
        <v>63</v>
      </c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2" t="s">
        <v>52</v>
      </c>
      <c r="AS325" s="2" t="s">
        <v>52</v>
      </c>
      <c r="AT325" s="3"/>
      <c r="AU325" s="2" t="s">
        <v>456</v>
      </c>
      <c r="AV325" s="3">
        <v>83</v>
      </c>
    </row>
    <row r="326" spans="1:48" ht="30" customHeight="1" x14ac:dyDescent="0.3">
      <c r="A326" s="8" t="s">
        <v>457</v>
      </c>
      <c r="B326" s="8" t="s">
        <v>458</v>
      </c>
      <c r="C326" s="8" t="s">
        <v>279</v>
      </c>
      <c r="D326" s="9">
        <v>1</v>
      </c>
      <c r="E326" s="11"/>
      <c r="F326" s="11">
        <f t="shared" si="32"/>
        <v>0</v>
      </c>
      <c r="G326" s="11"/>
      <c r="H326" s="11">
        <f t="shared" si="33"/>
        <v>0</v>
      </c>
      <c r="I326" s="11"/>
      <c r="J326" s="11">
        <f t="shared" si="34"/>
        <v>0</v>
      </c>
      <c r="K326" s="11">
        <f t="shared" si="35"/>
        <v>0</v>
      </c>
      <c r="L326" s="11">
        <f t="shared" si="36"/>
        <v>0</v>
      </c>
      <c r="M326" s="8" t="s">
        <v>52</v>
      </c>
      <c r="N326" s="2" t="s">
        <v>459</v>
      </c>
      <c r="O326" s="2" t="s">
        <v>52</v>
      </c>
      <c r="P326" s="2" t="s">
        <v>52</v>
      </c>
      <c r="Q326" s="2" t="s">
        <v>426</v>
      </c>
      <c r="R326" s="2" t="s">
        <v>62</v>
      </c>
      <c r="S326" s="2" t="s">
        <v>63</v>
      </c>
      <c r="T326" s="2" t="s">
        <v>63</v>
      </c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2" t="s">
        <v>52</v>
      </c>
      <c r="AS326" s="2" t="s">
        <v>52</v>
      </c>
      <c r="AT326" s="3"/>
      <c r="AU326" s="2" t="s">
        <v>460</v>
      </c>
      <c r="AV326" s="3">
        <v>84</v>
      </c>
    </row>
    <row r="327" spans="1:48" ht="30" customHeight="1" x14ac:dyDescent="0.3">
      <c r="A327" s="8" t="s">
        <v>461</v>
      </c>
      <c r="B327" s="8" t="s">
        <v>462</v>
      </c>
      <c r="C327" s="8" t="s">
        <v>463</v>
      </c>
      <c r="D327" s="9">
        <v>127</v>
      </c>
      <c r="E327" s="11"/>
      <c r="F327" s="11">
        <f t="shared" si="32"/>
        <v>0</v>
      </c>
      <c r="G327" s="11"/>
      <c r="H327" s="11">
        <f t="shared" si="33"/>
        <v>0</v>
      </c>
      <c r="I327" s="11"/>
      <c r="J327" s="11">
        <f t="shared" si="34"/>
        <v>0</v>
      </c>
      <c r="K327" s="11">
        <f t="shared" si="35"/>
        <v>0</v>
      </c>
      <c r="L327" s="11">
        <f t="shared" si="36"/>
        <v>0</v>
      </c>
      <c r="M327" s="8" t="s">
        <v>52</v>
      </c>
      <c r="N327" s="2" t="s">
        <v>464</v>
      </c>
      <c r="O327" s="2" t="s">
        <v>52</v>
      </c>
      <c r="P327" s="2" t="s">
        <v>52</v>
      </c>
      <c r="Q327" s="2" t="s">
        <v>426</v>
      </c>
      <c r="R327" s="2" t="s">
        <v>62</v>
      </c>
      <c r="S327" s="2" t="s">
        <v>63</v>
      </c>
      <c r="T327" s="2" t="s">
        <v>63</v>
      </c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2" t="s">
        <v>52</v>
      </c>
      <c r="AS327" s="2" t="s">
        <v>52</v>
      </c>
      <c r="AT327" s="3"/>
      <c r="AU327" s="2" t="s">
        <v>465</v>
      </c>
      <c r="AV327" s="3">
        <v>111</v>
      </c>
    </row>
    <row r="328" spans="1:48" ht="30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48" ht="30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48" ht="30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48" ht="30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48" ht="30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48" ht="30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48" ht="30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48" ht="30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48" ht="30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48" ht="30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48" ht="30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48" ht="30" customHeight="1" x14ac:dyDescent="0.3">
      <c r="A339" s="8" t="s">
        <v>70</v>
      </c>
      <c r="B339" s="9"/>
      <c r="C339" s="9"/>
      <c r="D339" s="9"/>
      <c r="E339" s="9"/>
      <c r="F339" s="11">
        <f>SUM(F317:F338)</f>
        <v>0</v>
      </c>
      <c r="G339" s="9"/>
      <c r="H339" s="11">
        <f>SUM(H317:H338)</f>
        <v>0</v>
      </c>
      <c r="I339" s="9"/>
      <c r="J339" s="11">
        <f>SUM(J317:J338)</f>
        <v>0</v>
      </c>
      <c r="K339" s="9"/>
      <c r="L339" s="11">
        <f>SUM(L317:L338)</f>
        <v>0</v>
      </c>
      <c r="M339" s="9"/>
      <c r="N339" t="s">
        <v>71</v>
      </c>
    </row>
    <row r="340" spans="1:48" ht="30" customHeight="1" x14ac:dyDescent="0.3">
      <c r="A340" s="8" t="s">
        <v>466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3"/>
      <c r="O340" s="3"/>
      <c r="P340" s="3"/>
      <c r="Q340" s="2" t="s">
        <v>467</v>
      </c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</row>
    <row r="341" spans="1:48" ht="30" customHeight="1" x14ac:dyDescent="0.3">
      <c r="A341" s="8" t="s">
        <v>468</v>
      </c>
      <c r="B341" s="8" t="s">
        <v>469</v>
      </c>
      <c r="C341" s="8" t="s">
        <v>198</v>
      </c>
      <c r="D341" s="9">
        <v>20</v>
      </c>
      <c r="E341" s="11"/>
      <c r="F341" s="11">
        <f>TRUNC(E341*D341, 0)</f>
        <v>0</v>
      </c>
      <c r="G341" s="11"/>
      <c r="H341" s="11">
        <f>TRUNC(G341*D341, 0)</f>
        <v>0</v>
      </c>
      <c r="I341" s="11"/>
      <c r="J341" s="11">
        <f>TRUNC(I341*D341, 0)</f>
        <v>0</v>
      </c>
      <c r="K341" s="11">
        <f>TRUNC(E341+G341+I341, 0)</f>
        <v>0</v>
      </c>
      <c r="L341" s="11">
        <f>TRUNC(F341+H341+J341, 0)</f>
        <v>0</v>
      </c>
      <c r="M341" s="8" t="s">
        <v>52</v>
      </c>
      <c r="N341" s="2" t="s">
        <v>470</v>
      </c>
      <c r="O341" s="2" t="s">
        <v>52</v>
      </c>
      <c r="P341" s="2" t="s">
        <v>52</v>
      </c>
      <c r="Q341" s="2" t="s">
        <v>467</v>
      </c>
      <c r="R341" s="2" t="s">
        <v>63</v>
      </c>
      <c r="S341" s="2" t="s">
        <v>63</v>
      </c>
      <c r="T341" s="2" t="s">
        <v>62</v>
      </c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2" t="s">
        <v>52</v>
      </c>
      <c r="AS341" s="2" t="s">
        <v>52</v>
      </c>
      <c r="AT341" s="3"/>
      <c r="AU341" s="2" t="s">
        <v>471</v>
      </c>
      <c r="AV341" s="3">
        <v>108</v>
      </c>
    </row>
    <row r="342" spans="1:48" ht="30" customHeight="1" x14ac:dyDescent="0.3">
      <c r="A342" s="8" t="s">
        <v>472</v>
      </c>
      <c r="B342" s="8" t="s">
        <v>473</v>
      </c>
      <c r="C342" s="8" t="s">
        <v>474</v>
      </c>
      <c r="D342" s="9">
        <v>293</v>
      </c>
      <c r="E342" s="11"/>
      <c r="F342" s="11">
        <f>TRUNC(E342*D342, 0)</f>
        <v>0</v>
      </c>
      <c r="G342" s="11"/>
      <c r="H342" s="11">
        <f>TRUNC(G342*D342, 0)</f>
        <v>0</v>
      </c>
      <c r="I342" s="11"/>
      <c r="J342" s="11">
        <f>TRUNC(I342*D342, 0)</f>
        <v>0</v>
      </c>
      <c r="K342" s="11">
        <f>TRUNC(E342+G342+I342, 0)</f>
        <v>0</v>
      </c>
      <c r="L342" s="11">
        <f>TRUNC(F342+H342+J342, 0)</f>
        <v>0</v>
      </c>
      <c r="M342" s="8" t="s">
        <v>52</v>
      </c>
      <c r="N342" s="2" t="s">
        <v>475</v>
      </c>
      <c r="O342" s="2" t="s">
        <v>52</v>
      </c>
      <c r="P342" s="2" t="s">
        <v>52</v>
      </c>
      <c r="Q342" s="2" t="s">
        <v>467</v>
      </c>
      <c r="R342" s="2" t="s">
        <v>63</v>
      </c>
      <c r="S342" s="2" t="s">
        <v>63</v>
      </c>
      <c r="T342" s="2" t="s">
        <v>62</v>
      </c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2" t="s">
        <v>52</v>
      </c>
      <c r="AS342" s="2" t="s">
        <v>52</v>
      </c>
      <c r="AT342" s="3"/>
      <c r="AU342" s="2" t="s">
        <v>476</v>
      </c>
      <c r="AV342" s="3">
        <v>109</v>
      </c>
    </row>
    <row r="343" spans="1:48" ht="30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48" ht="30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48" ht="30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48" ht="30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48" ht="30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48" ht="30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48" ht="30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48" ht="30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48" ht="30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48" ht="30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48" ht="30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48" ht="30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48" ht="30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48" ht="30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48" ht="30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48" ht="30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48" ht="30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48" ht="30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48" ht="30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48" ht="30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48" ht="30" customHeight="1" x14ac:dyDescent="0.3">
      <c r="A363" s="8" t="s">
        <v>70</v>
      </c>
      <c r="B363" s="9"/>
      <c r="C363" s="9"/>
      <c r="D363" s="9"/>
      <c r="E363" s="9"/>
      <c r="F363" s="11">
        <f>SUM(F341:F362)</f>
        <v>0</v>
      </c>
      <c r="G363" s="9"/>
      <c r="H363" s="11">
        <f>SUM(H341:H362)</f>
        <v>0</v>
      </c>
      <c r="I363" s="9"/>
      <c r="J363" s="11">
        <f>SUM(J341:J362)</f>
        <v>0</v>
      </c>
      <c r="K363" s="9"/>
      <c r="L363" s="11">
        <f>SUM(L341:L362)</f>
        <v>0</v>
      </c>
      <c r="M363" s="9"/>
      <c r="N363" t="s">
        <v>71</v>
      </c>
    </row>
    <row r="364" spans="1:48" ht="30" customHeight="1" x14ac:dyDescent="0.3">
      <c r="A364" s="8" t="s">
        <v>477</v>
      </c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3"/>
      <c r="O364" s="3"/>
      <c r="P364" s="3"/>
      <c r="Q364" s="2" t="s">
        <v>478</v>
      </c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</row>
    <row r="365" spans="1:48" ht="30" customHeight="1" x14ac:dyDescent="0.3">
      <c r="A365" s="8" t="s">
        <v>480</v>
      </c>
      <c r="B365" s="8" t="s">
        <v>481</v>
      </c>
      <c r="C365" s="8" t="s">
        <v>482</v>
      </c>
      <c r="D365" s="9">
        <v>1936</v>
      </c>
      <c r="E365" s="11"/>
      <c r="F365" s="11">
        <f>TRUNC(E365*D365, 0)</f>
        <v>0</v>
      </c>
      <c r="G365" s="11"/>
      <c r="H365" s="11">
        <f>TRUNC(G365*D365, 0)</f>
        <v>0</v>
      </c>
      <c r="I365" s="11"/>
      <c r="J365" s="11">
        <f>TRUNC(I365*D365, 0)</f>
        <v>0</v>
      </c>
      <c r="K365" s="11">
        <f>TRUNC(E365+G365+I365, 0)</f>
        <v>0</v>
      </c>
      <c r="L365" s="11">
        <f>TRUNC(F365+H365+J365, 0)</f>
        <v>0</v>
      </c>
      <c r="M365" s="8" t="s">
        <v>483</v>
      </c>
      <c r="N365" s="2" t="s">
        <v>484</v>
      </c>
      <c r="O365" s="2" t="s">
        <v>52</v>
      </c>
      <c r="P365" s="2" t="s">
        <v>52</v>
      </c>
      <c r="Q365" s="2" t="s">
        <v>478</v>
      </c>
      <c r="R365" s="2" t="s">
        <v>63</v>
      </c>
      <c r="S365" s="2" t="s">
        <v>63</v>
      </c>
      <c r="T365" s="2" t="s">
        <v>62</v>
      </c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2" t="s">
        <v>52</v>
      </c>
      <c r="AS365" s="2" t="s">
        <v>52</v>
      </c>
      <c r="AT365" s="3"/>
      <c r="AU365" s="2" t="s">
        <v>485</v>
      </c>
      <c r="AV365" s="3">
        <v>167</v>
      </c>
    </row>
    <row r="366" spans="1:48" ht="30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48" ht="30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48" ht="30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30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30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30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30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30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30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30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30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30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30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30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30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30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30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30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30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48" ht="30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48" ht="30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48" ht="30" customHeight="1" x14ac:dyDescent="0.3">
      <c r="A387" s="8" t="s">
        <v>70</v>
      </c>
      <c r="B387" s="9"/>
      <c r="C387" s="9"/>
      <c r="D387" s="9"/>
      <c r="E387" s="9"/>
      <c r="F387" s="11">
        <f>SUM(F365:F386)</f>
        <v>0</v>
      </c>
      <c r="G387" s="9"/>
      <c r="H387" s="11">
        <f>SUM(H365:H386)</f>
        <v>0</v>
      </c>
      <c r="I387" s="9"/>
      <c r="J387" s="11">
        <f>SUM(J365:J386)</f>
        <v>0</v>
      </c>
      <c r="K387" s="9"/>
      <c r="L387" s="11">
        <f>SUM(L365:L386)</f>
        <v>0</v>
      </c>
      <c r="M387" s="9"/>
      <c r="N387" t="s">
        <v>71</v>
      </c>
    </row>
    <row r="388" spans="1:48" ht="30" customHeight="1" x14ac:dyDescent="0.3">
      <c r="A388" s="8" t="s">
        <v>488</v>
      </c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3"/>
      <c r="O388" s="3"/>
      <c r="P388" s="3"/>
      <c r="Q388" s="2" t="s">
        <v>489</v>
      </c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</row>
    <row r="389" spans="1:48" ht="30" customHeight="1" x14ac:dyDescent="0.3">
      <c r="A389" s="8" t="s">
        <v>490</v>
      </c>
      <c r="B389" s="8" t="s">
        <v>52</v>
      </c>
      <c r="C389" s="8" t="s">
        <v>249</v>
      </c>
      <c r="D389" s="9">
        <v>1</v>
      </c>
      <c r="E389" s="11"/>
      <c r="F389" s="11">
        <f>TRUNC(E389*D389, 0)</f>
        <v>0</v>
      </c>
      <c r="G389" s="11"/>
      <c r="H389" s="11">
        <f>TRUNC(G389*D389, 0)</f>
        <v>0</v>
      </c>
      <c r="I389" s="11"/>
      <c r="J389" s="11">
        <f>TRUNC(I389*D389, 0)</f>
        <v>0</v>
      </c>
      <c r="K389" s="11">
        <f>TRUNC(E389+G389+I389, 0)</f>
        <v>0</v>
      </c>
      <c r="L389" s="11">
        <f>TRUNC(F389+H389+J389, 0)</f>
        <v>0</v>
      </c>
      <c r="M389" s="8" t="s">
        <v>52</v>
      </c>
      <c r="N389" s="2" t="s">
        <v>491</v>
      </c>
      <c r="O389" s="2" t="s">
        <v>52</v>
      </c>
      <c r="P389" s="2" t="s">
        <v>52</v>
      </c>
      <c r="Q389" s="2" t="s">
        <v>489</v>
      </c>
      <c r="R389" s="2" t="s">
        <v>63</v>
      </c>
      <c r="S389" s="2" t="s">
        <v>63</v>
      </c>
      <c r="T389" s="2" t="s">
        <v>62</v>
      </c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2" t="s">
        <v>52</v>
      </c>
      <c r="AS389" s="2" t="s">
        <v>52</v>
      </c>
      <c r="AT389" s="3"/>
      <c r="AU389" s="2" t="s">
        <v>492</v>
      </c>
      <c r="AV389" s="3">
        <v>163</v>
      </c>
    </row>
    <row r="390" spans="1:48" ht="30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48" ht="30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48" ht="30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48" ht="30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48" ht="30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48" ht="30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48" ht="30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48" ht="30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48" ht="30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48" ht="30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48" ht="30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48" ht="30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48" ht="30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48" ht="30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48" ht="30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48" ht="30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48" ht="30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48" ht="30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48" ht="30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48" ht="30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48" ht="30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48" ht="30" customHeight="1" x14ac:dyDescent="0.3">
      <c r="A411" s="8" t="s">
        <v>70</v>
      </c>
      <c r="B411" s="9"/>
      <c r="C411" s="9"/>
      <c r="D411" s="9"/>
      <c r="E411" s="9"/>
      <c r="F411" s="11">
        <f>SUM(F389:F410)</f>
        <v>0</v>
      </c>
      <c r="G411" s="9"/>
      <c r="H411" s="11">
        <f>SUM(H389:H410)</f>
        <v>0</v>
      </c>
      <c r="I411" s="9"/>
      <c r="J411" s="11">
        <f>SUM(J389:J410)</f>
        <v>0</v>
      </c>
      <c r="K411" s="9"/>
      <c r="L411" s="11">
        <f>SUM(L389:L410)</f>
        <v>0</v>
      </c>
      <c r="M411" s="9"/>
      <c r="N411" t="s">
        <v>71</v>
      </c>
    </row>
    <row r="412" spans="1:48" ht="30" customHeight="1" x14ac:dyDescent="0.3">
      <c r="A412" s="8" t="s">
        <v>493</v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3"/>
      <c r="O412" s="3"/>
      <c r="P412" s="3"/>
      <c r="Q412" s="2" t="s">
        <v>494</v>
      </c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</row>
    <row r="413" spans="1:48" ht="30" customHeight="1" x14ac:dyDescent="0.3">
      <c r="A413" s="8" t="s">
        <v>495</v>
      </c>
      <c r="B413" s="8" t="s">
        <v>52</v>
      </c>
      <c r="C413" s="8" t="s">
        <v>249</v>
      </c>
      <c r="D413" s="9">
        <v>1</v>
      </c>
      <c r="E413" s="11"/>
      <c r="F413" s="11">
        <f>TRUNC(E413*D413, 0)</f>
        <v>0</v>
      </c>
      <c r="G413" s="11"/>
      <c r="H413" s="11">
        <f>TRUNC(G413*D413, 0)</f>
        <v>0</v>
      </c>
      <c r="I413" s="11"/>
      <c r="J413" s="11">
        <f>TRUNC(I413*D413, 0)</f>
        <v>0</v>
      </c>
      <c r="K413" s="11">
        <f>TRUNC(E413+G413+I413, 0)</f>
        <v>0</v>
      </c>
      <c r="L413" s="11">
        <f>TRUNC(F413+H413+J413, 0)</f>
        <v>0</v>
      </c>
      <c r="M413" s="8" t="s">
        <v>52</v>
      </c>
      <c r="N413" s="2" t="s">
        <v>496</v>
      </c>
      <c r="O413" s="2" t="s">
        <v>52</v>
      </c>
      <c r="P413" s="2" t="s">
        <v>52</v>
      </c>
      <c r="Q413" s="2" t="s">
        <v>494</v>
      </c>
      <c r="R413" s="2" t="s">
        <v>63</v>
      </c>
      <c r="S413" s="2" t="s">
        <v>63</v>
      </c>
      <c r="T413" s="2" t="s">
        <v>62</v>
      </c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2" t="s">
        <v>52</v>
      </c>
      <c r="AS413" s="2" t="s">
        <v>52</v>
      </c>
      <c r="AT413" s="3"/>
      <c r="AU413" s="2" t="s">
        <v>497</v>
      </c>
      <c r="AV413" s="3">
        <v>165</v>
      </c>
    </row>
    <row r="414" spans="1:48" ht="30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48" ht="30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48" ht="30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30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30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30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30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30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30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30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30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30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30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30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30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30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30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30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30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48" ht="30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48" ht="30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48" ht="30" customHeight="1" x14ac:dyDescent="0.3">
      <c r="A435" s="8" t="s">
        <v>70</v>
      </c>
      <c r="B435" s="9"/>
      <c r="C435" s="9"/>
      <c r="D435" s="9"/>
      <c r="E435" s="9"/>
      <c r="F435" s="11">
        <f>SUM(F413:F434)</f>
        <v>0</v>
      </c>
      <c r="G435" s="9"/>
      <c r="H435" s="11">
        <f>SUM(H413:H434)</f>
        <v>0</v>
      </c>
      <c r="I435" s="9"/>
      <c r="J435" s="11">
        <f>SUM(J413:J434)</f>
        <v>0</v>
      </c>
      <c r="K435" s="9"/>
      <c r="L435" s="11">
        <f>SUM(L413:L434)</f>
        <v>0</v>
      </c>
      <c r="M435" s="9"/>
      <c r="N435" t="s">
        <v>71</v>
      </c>
    </row>
    <row r="436" spans="1:48" ht="30" customHeight="1" x14ac:dyDescent="0.3">
      <c r="A436" s="8" t="s">
        <v>498</v>
      </c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3"/>
      <c r="O436" s="3"/>
      <c r="P436" s="3"/>
      <c r="Q436" s="2" t="s">
        <v>499</v>
      </c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</row>
    <row r="437" spans="1:48" ht="30" customHeight="1" x14ac:dyDescent="0.3">
      <c r="A437" s="8" t="s">
        <v>501</v>
      </c>
      <c r="B437" s="8" t="s">
        <v>52</v>
      </c>
      <c r="C437" s="8" t="s">
        <v>249</v>
      </c>
      <c r="D437" s="9">
        <v>1</v>
      </c>
      <c r="E437" s="11"/>
      <c r="F437" s="11">
        <f>TRUNC(E437*D437, 0)</f>
        <v>0</v>
      </c>
      <c r="G437" s="11"/>
      <c r="H437" s="11">
        <f>TRUNC(G437*D437, 0)</f>
        <v>0</v>
      </c>
      <c r="I437" s="11"/>
      <c r="J437" s="11">
        <f>TRUNC(I437*D437, 0)</f>
        <v>0</v>
      </c>
      <c r="K437" s="11">
        <f>TRUNC(E437+G437+I437, 0)</f>
        <v>0</v>
      </c>
      <c r="L437" s="11">
        <f>TRUNC(F437+H437+J437, 0)</f>
        <v>0</v>
      </c>
      <c r="M437" s="8" t="s">
        <v>52</v>
      </c>
      <c r="N437" s="2" t="s">
        <v>502</v>
      </c>
      <c r="O437" s="2" t="s">
        <v>52</v>
      </c>
      <c r="P437" s="2" t="s">
        <v>52</v>
      </c>
      <c r="Q437" s="2" t="s">
        <v>499</v>
      </c>
      <c r="R437" s="2" t="s">
        <v>63</v>
      </c>
      <c r="S437" s="2" t="s">
        <v>63</v>
      </c>
      <c r="T437" s="2" t="s">
        <v>62</v>
      </c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2" t="s">
        <v>52</v>
      </c>
      <c r="AS437" s="2" t="s">
        <v>52</v>
      </c>
      <c r="AT437" s="3"/>
      <c r="AU437" s="2" t="s">
        <v>503</v>
      </c>
      <c r="AV437" s="3">
        <v>171</v>
      </c>
    </row>
    <row r="438" spans="1:48" ht="30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48" ht="30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48" ht="30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48" ht="30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48" ht="30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48" ht="30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48" ht="30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48" ht="30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48" ht="30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48" ht="30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48" ht="30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4" ht="30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4" ht="30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4" ht="30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4" ht="30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4" ht="30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4" ht="30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4" ht="30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4" ht="30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4" ht="30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4" ht="30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4" ht="30" customHeight="1" x14ac:dyDescent="0.3">
      <c r="A459" s="8" t="s">
        <v>70</v>
      </c>
      <c r="B459" s="9"/>
      <c r="C459" s="9"/>
      <c r="D459" s="9"/>
      <c r="E459" s="9"/>
      <c r="F459" s="11">
        <f>SUM(F437:F458)</f>
        <v>0</v>
      </c>
      <c r="G459" s="9"/>
      <c r="H459" s="11">
        <f>SUM(H437:H458)</f>
        <v>0</v>
      </c>
      <c r="I459" s="9"/>
      <c r="J459" s="11">
        <f>SUM(J437:J458)</f>
        <v>0</v>
      </c>
      <c r="K459" s="9"/>
      <c r="L459" s="11">
        <f>SUM(L437:L458)</f>
        <v>0</v>
      </c>
      <c r="M459" s="9"/>
      <c r="N459" t="s">
        <v>71</v>
      </c>
    </row>
  </sheetData>
  <mergeCells count="44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19" manualBreakCount="19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  <brk id="195" max="16383" man="1"/>
    <brk id="219" max="16383" man="1"/>
    <brk id="243" max="16383" man="1"/>
    <brk id="267" max="16383" man="1"/>
    <brk id="291" max="16383" man="1"/>
    <brk id="315" max="16383" man="1"/>
    <brk id="339" max="16383" man="1"/>
    <brk id="363" max="16383" man="1"/>
    <brk id="387" max="16383" man="1"/>
    <brk id="411" max="16383" man="1"/>
    <brk id="435" max="16383" man="1"/>
    <brk id="4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0"/>
  <sheetViews>
    <sheetView topLeftCell="B1" workbookViewId="0">
      <selection activeCell="C10" sqref="C10"/>
    </sheetView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4" width="2.625" hidden="1" customWidth="1"/>
  </cols>
  <sheetData>
    <row r="1" spans="1:14" ht="30" customHeight="1" x14ac:dyDescent="0.3">
      <c r="A1" s="26" t="s">
        <v>504</v>
      </c>
      <c r="B1" s="26"/>
      <c r="C1" s="26"/>
      <c r="D1" s="26"/>
      <c r="E1" s="26"/>
      <c r="F1" s="26"/>
      <c r="G1" s="26"/>
      <c r="H1" s="26"/>
      <c r="I1" s="26"/>
      <c r="J1" s="26"/>
    </row>
    <row r="2" spans="1:14" ht="30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4" ht="30" customHeight="1" x14ac:dyDescent="0.3">
      <c r="A3" s="4" t="s">
        <v>505</v>
      </c>
      <c r="B3" s="4" t="s">
        <v>2</v>
      </c>
      <c r="C3" s="4" t="s">
        <v>3</v>
      </c>
      <c r="D3" s="4" t="s">
        <v>4</v>
      </c>
      <c r="E3" s="4" t="s">
        <v>506</v>
      </c>
      <c r="F3" s="4" t="s">
        <v>507</v>
      </c>
      <c r="G3" s="4" t="s">
        <v>508</v>
      </c>
      <c r="H3" s="4" t="s">
        <v>509</v>
      </c>
      <c r="I3" s="4" t="s">
        <v>510</v>
      </c>
      <c r="J3" s="4" t="s">
        <v>511</v>
      </c>
      <c r="K3" s="1" t="s">
        <v>512</v>
      </c>
      <c r="L3" s="1" t="s">
        <v>513</v>
      </c>
      <c r="M3" s="1" t="s">
        <v>514</v>
      </c>
      <c r="N3" s="1" t="s">
        <v>515</v>
      </c>
    </row>
    <row r="4" spans="1:14" ht="30" customHeight="1" x14ac:dyDescent="0.3">
      <c r="A4" s="8" t="s">
        <v>61</v>
      </c>
      <c r="B4" s="8" t="s">
        <v>58</v>
      </c>
      <c r="C4" s="8" t="s">
        <v>59</v>
      </c>
      <c r="D4" s="8" t="s">
        <v>60</v>
      </c>
      <c r="E4" s="13"/>
      <c r="F4" s="13"/>
      <c r="G4" s="13"/>
      <c r="H4" s="13"/>
      <c r="I4" s="8" t="s">
        <v>516</v>
      </c>
      <c r="J4" s="8" t="s">
        <v>517</v>
      </c>
      <c r="K4" s="2" t="s">
        <v>52</v>
      </c>
      <c r="L4" s="2" t="s">
        <v>52</v>
      </c>
      <c r="M4" s="2" t="s">
        <v>517</v>
      </c>
      <c r="N4" s="2" t="s">
        <v>52</v>
      </c>
    </row>
    <row r="5" spans="1:14" ht="30" customHeight="1" x14ac:dyDescent="0.3">
      <c r="A5" s="8" t="s">
        <v>68</v>
      </c>
      <c r="B5" s="8" t="s">
        <v>65</v>
      </c>
      <c r="C5" s="8" t="s">
        <v>66</v>
      </c>
      <c r="D5" s="8" t="s">
        <v>67</v>
      </c>
      <c r="E5" s="13"/>
      <c r="F5" s="13"/>
      <c r="G5" s="13"/>
      <c r="H5" s="13"/>
      <c r="I5" s="8" t="s">
        <v>521</v>
      </c>
      <c r="J5" s="8" t="s">
        <v>52</v>
      </c>
      <c r="K5" s="2" t="s">
        <v>52</v>
      </c>
      <c r="L5" s="2" t="s">
        <v>52</v>
      </c>
      <c r="M5" s="2" t="s">
        <v>52</v>
      </c>
      <c r="N5" s="2" t="s">
        <v>52</v>
      </c>
    </row>
    <row r="6" spans="1:14" ht="30" customHeight="1" x14ac:dyDescent="0.3">
      <c r="A6" s="8" t="s">
        <v>82</v>
      </c>
      <c r="B6" s="8" t="s">
        <v>79</v>
      </c>
      <c r="C6" s="8" t="s">
        <v>80</v>
      </c>
      <c r="D6" s="8" t="s">
        <v>81</v>
      </c>
      <c r="E6" s="13"/>
      <c r="F6" s="13"/>
      <c r="G6" s="13"/>
      <c r="H6" s="13"/>
      <c r="I6" s="8" t="s">
        <v>522</v>
      </c>
      <c r="J6" s="8" t="s">
        <v>523</v>
      </c>
      <c r="K6" s="2" t="s">
        <v>52</v>
      </c>
      <c r="L6" s="2" t="s">
        <v>52</v>
      </c>
      <c r="M6" s="2" t="s">
        <v>523</v>
      </c>
      <c r="N6" s="2" t="s">
        <v>52</v>
      </c>
    </row>
    <row r="7" spans="1:14" ht="30" customHeight="1" x14ac:dyDescent="0.3">
      <c r="A7" s="8" t="s">
        <v>85</v>
      </c>
      <c r="B7" s="8" t="s">
        <v>84</v>
      </c>
      <c r="C7" s="8" t="s">
        <v>80</v>
      </c>
      <c r="D7" s="8" t="s">
        <v>81</v>
      </c>
      <c r="E7" s="13"/>
      <c r="F7" s="13"/>
      <c r="G7" s="13"/>
      <c r="H7" s="13"/>
      <c r="I7" s="8" t="s">
        <v>527</v>
      </c>
      <c r="J7" s="8" t="s">
        <v>523</v>
      </c>
      <c r="K7" s="2" t="s">
        <v>52</v>
      </c>
      <c r="L7" s="2" t="s">
        <v>52</v>
      </c>
      <c r="M7" s="2" t="s">
        <v>523</v>
      </c>
      <c r="N7" s="2" t="s">
        <v>52</v>
      </c>
    </row>
    <row r="8" spans="1:14" ht="30" customHeight="1" x14ac:dyDescent="0.3">
      <c r="A8" s="8" t="s">
        <v>88</v>
      </c>
      <c r="B8" s="8" t="s">
        <v>87</v>
      </c>
      <c r="C8" s="8" t="s">
        <v>80</v>
      </c>
      <c r="D8" s="8" t="s">
        <v>81</v>
      </c>
      <c r="E8" s="13"/>
      <c r="F8" s="13"/>
      <c r="G8" s="13"/>
      <c r="H8" s="13"/>
      <c r="I8" s="8" t="s">
        <v>528</v>
      </c>
      <c r="J8" s="8" t="s">
        <v>523</v>
      </c>
      <c r="K8" s="2" t="s">
        <v>52</v>
      </c>
      <c r="L8" s="2" t="s">
        <v>52</v>
      </c>
      <c r="M8" s="2" t="s">
        <v>523</v>
      </c>
      <c r="N8" s="2" t="s">
        <v>52</v>
      </c>
    </row>
    <row r="9" spans="1:14" ht="30" customHeight="1" x14ac:dyDescent="0.3">
      <c r="A9" s="8" t="s">
        <v>92</v>
      </c>
      <c r="B9" s="8" t="s">
        <v>90</v>
      </c>
      <c r="C9" s="8" t="s">
        <v>91</v>
      </c>
      <c r="D9" s="8" t="s">
        <v>81</v>
      </c>
      <c r="E9" s="13"/>
      <c r="F9" s="13"/>
      <c r="G9" s="13"/>
      <c r="H9" s="13"/>
      <c r="I9" s="8" t="s">
        <v>529</v>
      </c>
      <c r="J9" s="8" t="s">
        <v>530</v>
      </c>
      <c r="K9" s="2" t="s">
        <v>52</v>
      </c>
      <c r="L9" s="2" t="s">
        <v>52</v>
      </c>
      <c r="M9" s="2" t="s">
        <v>530</v>
      </c>
      <c r="N9" s="2" t="s">
        <v>52</v>
      </c>
    </row>
    <row r="10" spans="1:14" ht="30" customHeight="1" x14ac:dyDescent="0.3">
      <c r="A10" s="8" t="s">
        <v>97</v>
      </c>
      <c r="B10" s="8" t="s">
        <v>94</v>
      </c>
      <c r="C10" s="8" t="s">
        <v>95</v>
      </c>
      <c r="D10" s="8" t="s">
        <v>96</v>
      </c>
      <c r="E10" s="13"/>
      <c r="F10" s="13"/>
      <c r="G10" s="13"/>
      <c r="H10" s="13"/>
      <c r="I10" s="8" t="s">
        <v>531</v>
      </c>
      <c r="J10" s="8" t="s">
        <v>532</v>
      </c>
      <c r="K10" s="2" t="s">
        <v>52</v>
      </c>
      <c r="L10" s="2" t="s">
        <v>52</v>
      </c>
      <c r="M10" s="2" t="s">
        <v>532</v>
      </c>
      <c r="N10" s="2" t="s">
        <v>52</v>
      </c>
    </row>
    <row r="11" spans="1:14" ht="30" customHeight="1" x14ac:dyDescent="0.3">
      <c r="A11" s="8" t="s">
        <v>103</v>
      </c>
      <c r="B11" s="8" t="s">
        <v>101</v>
      </c>
      <c r="C11" s="8" t="s">
        <v>102</v>
      </c>
      <c r="D11" s="8" t="s">
        <v>67</v>
      </c>
      <c r="E11" s="13"/>
      <c r="F11" s="13"/>
      <c r="G11" s="13"/>
      <c r="H11" s="13"/>
      <c r="I11" s="8" t="s">
        <v>539</v>
      </c>
      <c r="J11" s="8" t="s">
        <v>52</v>
      </c>
      <c r="K11" s="2" t="s">
        <v>52</v>
      </c>
      <c r="L11" s="2" t="s">
        <v>52</v>
      </c>
      <c r="M11" s="2" t="s">
        <v>52</v>
      </c>
      <c r="N11" s="2" t="s">
        <v>52</v>
      </c>
    </row>
    <row r="12" spans="1:14" ht="30" customHeight="1" x14ac:dyDescent="0.3">
      <c r="A12" s="8" t="s">
        <v>107</v>
      </c>
      <c r="B12" s="8" t="s">
        <v>105</v>
      </c>
      <c r="C12" s="8" t="s">
        <v>106</v>
      </c>
      <c r="D12" s="8" t="s">
        <v>67</v>
      </c>
      <c r="E12" s="13"/>
      <c r="F12" s="13"/>
      <c r="G12" s="13"/>
      <c r="H12" s="13"/>
      <c r="I12" s="8" t="s">
        <v>548</v>
      </c>
      <c r="J12" s="8" t="s">
        <v>52</v>
      </c>
      <c r="K12" s="2" t="s">
        <v>52</v>
      </c>
      <c r="L12" s="2" t="s">
        <v>52</v>
      </c>
      <c r="M12" s="2" t="s">
        <v>52</v>
      </c>
      <c r="N12" s="2" t="s">
        <v>52</v>
      </c>
    </row>
    <row r="13" spans="1:14" ht="30" customHeight="1" x14ac:dyDescent="0.3">
      <c r="A13" s="8" t="s">
        <v>114</v>
      </c>
      <c r="B13" s="8" t="s">
        <v>111</v>
      </c>
      <c r="C13" s="8" t="s">
        <v>112</v>
      </c>
      <c r="D13" s="8" t="s">
        <v>113</v>
      </c>
      <c r="E13" s="13"/>
      <c r="F13" s="13"/>
      <c r="G13" s="13"/>
      <c r="H13" s="13"/>
      <c r="I13" s="8" t="s">
        <v>554</v>
      </c>
      <c r="J13" s="8" t="s">
        <v>555</v>
      </c>
      <c r="K13" s="2" t="s">
        <v>52</v>
      </c>
      <c r="L13" s="2" t="s">
        <v>52</v>
      </c>
      <c r="M13" s="2" t="s">
        <v>555</v>
      </c>
      <c r="N13" s="2" t="s">
        <v>52</v>
      </c>
    </row>
    <row r="14" spans="1:14" ht="30" customHeight="1" x14ac:dyDescent="0.3">
      <c r="A14" s="8" t="s">
        <v>117</v>
      </c>
      <c r="B14" s="8" t="s">
        <v>111</v>
      </c>
      <c r="C14" s="8" t="s">
        <v>116</v>
      </c>
      <c r="D14" s="8" t="s">
        <v>113</v>
      </c>
      <c r="E14" s="13"/>
      <c r="F14" s="13"/>
      <c r="G14" s="13"/>
      <c r="H14" s="13"/>
      <c r="I14" s="8" t="s">
        <v>561</v>
      </c>
      <c r="J14" s="8" t="s">
        <v>555</v>
      </c>
      <c r="K14" s="2" t="s">
        <v>52</v>
      </c>
      <c r="L14" s="2" t="s">
        <v>52</v>
      </c>
      <c r="M14" s="2" t="s">
        <v>555</v>
      </c>
      <c r="N14" s="2" t="s">
        <v>52</v>
      </c>
    </row>
    <row r="15" spans="1:14" ht="30" customHeight="1" x14ac:dyDescent="0.3">
      <c r="A15" s="8" t="s">
        <v>123</v>
      </c>
      <c r="B15" s="8" t="s">
        <v>121</v>
      </c>
      <c r="C15" s="8" t="s">
        <v>122</v>
      </c>
      <c r="D15" s="8" t="s">
        <v>96</v>
      </c>
      <c r="E15" s="13"/>
      <c r="F15" s="13"/>
      <c r="G15" s="13"/>
      <c r="H15" s="13"/>
      <c r="I15" s="8" t="s">
        <v>562</v>
      </c>
      <c r="J15" s="8" t="s">
        <v>52</v>
      </c>
      <c r="K15" s="2" t="s">
        <v>52</v>
      </c>
      <c r="L15" s="2" t="s">
        <v>52</v>
      </c>
      <c r="M15" s="2" t="s">
        <v>52</v>
      </c>
      <c r="N15" s="2" t="s">
        <v>52</v>
      </c>
    </row>
    <row r="16" spans="1:14" ht="30" customHeight="1" x14ac:dyDescent="0.3">
      <c r="A16" s="8" t="s">
        <v>127</v>
      </c>
      <c r="B16" s="8" t="s">
        <v>125</v>
      </c>
      <c r="C16" s="8" t="s">
        <v>126</v>
      </c>
      <c r="D16" s="8" t="s">
        <v>113</v>
      </c>
      <c r="E16" s="13"/>
      <c r="F16" s="13"/>
      <c r="G16" s="13"/>
      <c r="H16" s="13"/>
      <c r="I16" s="8" t="s">
        <v>566</v>
      </c>
      <c r="J16" s="8" t="s">
        <v>52</v>
      </c>
      <c r="K16" s="2" t="s">
        <v>52</v>
      </c>
      <c r="L16" s="2" t="s">
        <v>52</v>
      </c>
      <c r="M16" s="2" t="s">
        <v>52</v>
      </c>
      <c r="N16" s="2" t="s">
        <v>52</v>
      </c>
    </row>
    <row r="17" spans="1:14" ht="30" customHeight="1" x14ac:dyDescent="0.3">
      <c r="A17" s="8" t="s">
        <v>131</v>
      </c>
      <c r="B17" s="8" t="s">
        <v>129</v>
      </c>
      <c r="C17" s="8" t="s">
        <v>130</v>
      </c>
      <c r="D17" s="8" t="s">
        <v>67</v>
      </c>
      <c r="E17" s="13"/>
      <c r="F17" s="13"/>
      <c r="G17" s="13"/>
      <c r="H17" s="13"/>
      <c r="I17" s="8" t="s">
        <v>570</v>
      </c>
      <c r="J17" s="8" t="s">
        <v>571</v>
      </c>
      <c r="K17" s="2" t="s">
        <v>52</v>
      </c>
      <c r="L17" s="2" t="s">
        <v>52</v>
      </c>
      <c r="M17" s="2" t="s">
        <v>571</v>
      </c>
      <c r="N17" s="2" t="s">
        <v>52</v>
      </c>
    </row>
    <row r="18" spans="1:14" ht="30" customHeight="1" x14ac:dyDescent="0.3">
      <c r="A18" s="8" t="s">
        <v>135</v>
      </c>
      <c r="B18" s="8" t="s">
        <v>133</v>
      </c>
      <c r="C18" s="8" t="s">
        <v>134</v>
      </c>
      <c r="D18" s="8" t="s">
        <v>113</v>
      </c>
      <c r="E18" s="13"/>
      <c r="F18" s="13"/>
      <c r="G18" s="13"/>
      <c r="H18" s="13"/>
      <c r="I18" s="8" t="s">
        <v>575</v>
      </c>
      <c r="J18" s="8" t="s">
        <v>52</v>
      </c>
      <c r="K18" s="2" t="s">
        <v>52</v>
      </c>
      <c r="L18" s="2" t="s">
        <v>52</v>
      </c>
      <c r="M18" s="2" t="s">
        <v>52</v>
      </c>
      <c r="N18" s="2" t="s">
        <v>52</v>
      </c>
    </row>
    <row r="19" spans="1:14" ht="30" customHeight="1" x14ac:dyDescent="0.3">
      <c r="A19" s="8" t="s">
        <v>141</v>
      </c>
      <c r="B19" s="8" t="s">
        <v>139</v>
      </c>
      <c r="C19" s="8" t="s">
        <v>140</v>
      </c>
      <c r="D19" s="8" t="s">
        <v>113</v>
      </c>
      <c r="E19" s="13"/>
      <c r="F19" s="13"/>
      <c r="G19" s="13"/>
      <c r="H19" s="13"/>
      <c r="I19" s="8" t="s">
        <v>576</v>
      </c>
      <c r="J19" s="8" t="s">
        <v>577</v>
      </c>
      <c r="K19" s="2" t="s">
        <v>52</v>
      </c>
      <c r="L19" s="2" t="s">
        <v>52</v>
      </c>
      <c r="M19" s="2" t="s">
        <v>577</v>
      </c>
      <c r="N19" s="2" t="s">
        <v>52</v>
      </c>
    </row>
    <row r="20" spans="1:14" ht="30" customHeight="1" x14ac:dyDescent="0.3">
      <c r="A20" s="8" t="s">
        <v>145</v>
      </c>
      <c r="B20" s="8" t="s">
        <v>143</v>
      </c>
      <c r="C20" s="8" t="s">
        <v>144</v>
      </c>
      <c r="D20" s="8" t="s">
        <v>67</v>
      </c>
      <c r="E20" s="13"/>
      <c r="F20" s="13"/>
      <c r="G20" s="13"/>
      <c r="H20" s="13"/>
      <c r="I20" s="8" t="s">
        <v>580</v>
      </c>
      <c r="J20" s="8" t="s">
        <v>581</v>
      </c>
      <c r="K20" s="2" t="s">
        <v>52</v>
      </c>
      <c r="L20" s="2" t="s">
        <v>52</v>
      </c>
      <c r="M20" s="2" t="s">
        <v>581</v>
      </c>
      <c r="N20" s="2" t="s">
        <v>52</v>
      </c>
    </row>
    <row r="21" spans="1:14" ht="30" customHeight="1" x14ac:dyDescent="0.3">
      <c r="A21" s="8" t="s">
        <v>148</v>
      </c>
      <c r="B21" s="8" t="s">
        <v>143</v>
      </c>
      <c r="C21" s="8" t="s">
        <v>147</v>
      </c>
      <c r="D21" s="8" t="s">
        <v>67</v>
      </c>
      <c r="E21" s="13"/>
      <c r="F21" s="13"/>
      <c r="G21" s="13"/>
      <c r="H21" s="13"/>
      <c r="I21" s="8" t="s">
        <v>584</v>
      </c>
      <c r="J21" s="8" t="s">
        <v>581</v>
      </c>
      <c r="K21" s="2" t="s">
        <v>52</v>
      </c>
      <c r="L21" s="2" t="s">
        <v>52</v>
      </c>
      <c r="M21" s="2" t="s">
        <v>581</v>
      </c>
      <c r="N21" s="2" t="s">
        <v>52</v>
      </c>
    </row>
    <row r="22" spans="1:14" ht="30" customHeight="1" x14ac:dyDescent="0.3">
      <c r="A22" s="8" t="s">
        <v>154</v>
      </c>
      <c r="B22" s="8" t="s">
        <v>152</v>
      </c>
      <c r="C22" s="8" t="s">
        <v>153</v>
      </c>
      <c r="D22" s="8" t="s">
        <v>113</v>
      </c>
      <c r="E22" s="13"/>
      <c r="F22" s="13"/>
      <c r="G22" s="13"/>
      <c r="H22" s="13"/>
      <c r="I22" s="8" t="s">
        <v>587</v>
      </c>
      <c r="J22" s="8" t="s">
        <v>52</v>
      </c>
      <c r="K22" s="2" t="s">
        <v>52</v>
      </c>
      <c r="L22" s="2" t="s">
        <v>52</v>
      </c>
      <c r="M22" s="2" t="s">
        <v>52</v>
      </c>
      <c r="N22" s="2" t="s">
        <v>52</v>
      </c>
    </row>
    <row r="23" spans="1:14" ht="30" customHeight="1" x14ac:dyDescent="0.3">
      <c r="A23" s="8" t="s">
        <v>162</v>
      </c>
      <c r="B23" s="8" t="s">
        <v>160</v>
      </c>
      <c r="C23" s="8" t="s">
        <v>161</v>
      </c>
      <c r="D23" s="8" t="s">
        <v>113</v>
      </c>
      <c r="E23" s="13"/>
      <c r="F23" s="13"/>
      <c r="G23" s="13"/>
      <c r="H23" s="13"/>
      <c r="I23" s="8" t="s">
        <v>593</v>
      </c>
      <c r="J23" s="8" t="s">
        <v>52</v>
      </c>
      <c r="K23" s="2" t="s">
        <v>52</v>
      </c>
      <c r="L23" s="2" t="s">
        <v>52</v>
      </c>
      <c r="M23" s="2" t="s">
        <v>52</v>
      </c>
      <c r="N23" s="2" t="s">
        <v>52</v>
      </c>
    </row>
    <row r="24" spans="1:14" ht="30" customHeight="1" x14ac:dyDescent="0.3">
      <c r="A24" s="8" t="s">
        <v>166</v>
      </c>
      <c r="B24" s="8" t="s">
        <v>164</v>
      </c>
      <c r="C24" s="8" t="s">
        <v>165</v>
      </c>
      <c r="D24" s="8" t="s">
        <v>67</v>
      </c>
      <c r="E24" s="13"/>
      <c r="F24" s="13"/>
      <c r="G24" s="13"/>
      <c r="H24" s="13"/>
      <c r="I24" s="8" t="s">
        <v>597</v>
      </c>
      <c r="J24" s="8" t="s">
        <v>598</v>
      </c>
      <c r="K24" s="2" t="s">
        <v>52</v>
      </c>
      <c r="L24" s="2" t="s">
        <v>52</v>
      </c>
      <c r="M24" s="2" t="s">
        <v>598</v>
      </c>
      <c r="N24" s="2" t="s">
        <v>52</v>
      </c>
    </row>
    <row r="25" spans="1:14" ht="30" customHeight="1" x14ac:dyDescent="0.3">
      <c r="A25" s="8" t="s">
        <v>170</v>
      </c>
      <c r="B25" s="8" t="s">
        <v>168</v>
      </c>
      <c r="C25" s="8" t="s">
        <v>169</v>
      </c>
      <c r="D25" s="8" t="s">
        <v>113</v>
      </c>
      <c r="E25" s="13"/>
      <c r="F25" s="13"/>
      <c r="G25" s="13"/>
      <c r="H25" s="13"/>
      <c r="I25" s="8" t="s">
        <v>601</v>
      </c>
      <c r="J25" s="8" t="s">
        <v>52</v>
      </c>
      <c r="K25" s="2" t="s">
        <v>52</v>
      </c>
      <c r="L25" s="2" t="s">
        <v>52</v>
      </c>
      <c r="M25" s="2" t="s">
        <v>52</v>
      </c>
      <c r="N25" s="2" t="s">
        <v>52</v>
      </c>
    </row>
    <row r="26" spans="1:14" ht="30" customHeight="1" x14ac:dyDescent="0.3">
      <c r="A26" s="8" t="s">
        <v>174</v>
      </c>
      <c r="B26" s="8" t="s">
        <v>172</v>
      </c>
      <c r="C26" s="8" t="s">
        <v>173</v>
      </c>
      <c r="D26" s="8" t="s">
        <v>113</v>
      </c>
      <c r="E26" s="13"/>
      <c r="F26" s="13"/>
      <c r="G26" s="13"/>
      <c r="H26" s="13"/>
      <c r="I26" s="8" t="s">
        <v>606</v>
      </c>
      <c r="J26" s="8" t="s">
        <v>52</v>
      </c>
      <c r="K26" s="2" t="s">
        <v>52</v>
      </c>
      <c r="L26" s="2" t="s">
        <v>52</v>
      </c>
      <c r="M26" s="2" t="s">
        <v>52</v>
      </c>
      <c r="N26" s="2" t="s">
        <v>52</v>
      </c>
    </row>
    <row r="27" spans="1:14" ht="30" customHeight="1" x14ac:dyDescent="0.3">
      <c r="A27" s="8" t="s">
        <v>178</v>
      </c>
      <c r="B27" s="8" t="s">
        <v>176</v>
      </c>
      <c r="C27" s="8" t="s">
        <v>177</v>
      </c>
      <c r="D27" s="8" t="s">
        <v>113</v>
      </c>
      <c r="E27" s="13"/>
      <c r="F27" s="13"/>
      <c r="G27" s="13"/>
      <c r="H27" s="13"/>
      <c r="I27" s="8" t="s">
        <v>607</v>
      </c>
      <c r="J27" s="8" t="s">
        <v>52</v>
      </c>
      <c r="K27" s="2" t="s">
        <v>52</v>
      </c>
      <c r="L27" s="2" t="s">
        <v>52</v>
      </c>
      <c r="M27" s="2" t="s">
        <v>52</v>
      </c>
      <c r="N27" s="2" t="s">
        <v>52</v>
      </c>
    </row>
    <row r="28" spans="1:14" ht="30" customHeight="1" x14ac:dyDescent="0.3">
      <c r="A28" s="8" t="s">
        <v>181</v>
      </c>
      <c r="B28" s="8" t="s">
        <v>180</v>
      </c>
      <c r="C28" s="8" t="s">
        <v>177</v>
      </c>
      <c r="D28" s="8" t="s">
        <v>113</v>
      </c>
      <c r="E28" s="13"/>
      <c r="F28" s="13"/>
      <c r="G28" s="13"/>
      <c r="H28" s="13"/>
      <c r="I28" s="8" t="s">
        <v>611</v>
      </c>
      <c r="J28" s="8" t="s">
        <v>52</v>
      </c>
      <c r="K28" s="2" t="s">
        <v>52</v>
      </c>
      <c r="L28" s="2" t="s">
        <v>52</v>
      </c>
      <c r="M28" s="2" t="s">
        <v>52</v>
      </c>
      <c r="N28" s="2" t="s">
        <v>52</v>
      </c>
    </row>
    <row r="29" spans="1:14" ht="30" customHeight="1" x14ac:dyDescent="0.3">
      <c r="A29" s="8" t="s">
        <v>185</v>
      </c>
      <c r="B29" s="8" t="s">
        <v>183</v>
      </c>
      <c r="C29" s="8" t="s">
        <v>184</v>
      </c>
      <c r="D29" s="8" t="s">
        <v>113</v>
      </c>
      <c r="E29" s="13"/>
      <c r="F29" s="13"/>
      <c r="G29" s="13"/>
      <c r="H29" s="13"/>
      <c r="I29" s="8" t="s">
        <v>614</v>
      </c>
      <c r="J29" s="8" t="s">
        <v>615</v>
      </c>
      <c r="K29" s="2" t="s">
        <v>52</v>
      </c>
      <c r="L29" s="2" t="s">
        <v>52</v>
      </c>
      <c r="M29" s="2" t="s">
        <v>615</v>
      </c>
      <c r="N29" s="2" t="s">
        <v>52</v>
      </c>
    </row>
    <row r="30" spans="1:14" ht="30" customHeight="1" x14ac:dyDescent="0.3">
      <c r="A30" s="8" t="s">
        <v>189</v>
      </c>
      <c r="B30" s="8" t="s">
        <v>187</v>
      </c>
      <c r="C30" s="8" t="s">
        <v>188</v>
      </c>
      <c r="D30" s="8" t="s">
        <v>113</v>
      </c>
      <c r="E30" s="13"/>
      <c r="F30" s="13"/>
      <c r="G30" s="13"/>
      <c r="H30" s="13"/>
      <c r="I30" s="8" t="s">
        <v>616</v>
      </c>
      <c r="J30" s="8" t="s">
        <v>615</v>
      </c>
      <c r="K30" s="2" t="s">
        <v>52</v>
      </c>
      <c r="L30" s="2" t="s">
        <v>52</v>
      </c>
      <c r="M30" s="2" t="s">
        <v>615</v>
      </c>
      <c r="N30" s="2" t="s">
        <v>52</v>
      </c>
    </row>
    <row r="31" spans="1:14" ht="30" customHeight="1" x14ac:dyDescent="0.3">
      <c r="A31" s="8" t="s">
        <v>193</v>
      </c>
      <c r="B31" s="8" t="s">
        <v>191</v>
      </c>
      <c r="C31" s="8" t="s">
        <v>192</v>
      </c>
      <c r="D31" s="8" t="s">
        <v>113</v>
      </c>
      <c r="E31" s="13"/>
      <c r="F31" s="13"/>
      <c r="G31" s="13"/>
      <c r="H31" s="13"/>
      <c r="I31" s="8" t="s">
        <v>617</v>
      </c>
      <c r="J31" s="8" t="s">
        <v>52</v>
      </c>
      <c r="K31" s="2" t="s">
        <v>52</v>
      </c>
      <c r="L31" s="2" t="s">
        <v>52</v>
      </c>
      <c r="M31" s="2" t="s">
        <v>52</v>
      </c>
      <c r="N31" s="2" t="s">
        <v>52</v>
      </c>
    </row>
    <row r="32" spans="1:14" ht="30" customHeight="1" x14ac:dyDescent="0.3">
      <c r="A32" s="8" t="s">
        <v>199</v>
      </c>
      <c r="B32" s="8" t="s">
        <v>197</v>
      </c>
      <c r="C32" s="8" t="s">
        <v>52</v>
      </c>
      <c r="D32" s="8" t="s">
        <v>198</v>
      </c>
      <c r="E32" s="13"/>
      <c r="F32" s="13"/>
      <c r="G32" s="13"/>
      <c r="H32" s="13"/>
      <c r="I32" s="8" t="s">
        <v>621</v>
      </c>
      <c r="J32" s="8" t="s">
        <v>622</v>
      </c>
      <c r="K32" s="2" t="s">
        <v>52</v>
      </c>
      <c r="L32" s="2" t="s">
        <v>52</v>
      </c>
      <c r="M32" s="2" t="s">
        <v>622</v>
      </c>
      <c r="N32" s="2" t="s">
        <v>52</v>
      </c>
    </row>
    <row r="33" spans="1:14" ht="30" customHeight="1" x14ac:dyDescent="0.3">
      <c r="A33" s="8" t="s">
        <v>203</v>
      </c>
      <c r="B33" s="8" t="s">
        <v>201</v>
      </c>
      <c r="C33" s="8" t="s">
        <v>202</v>
      </c>
      <c r="D33" s="8" t="s">
        <v>67</v>
      </c>
      <c r="E33" s="13"/>
      <c r="F33" s="13"/>
      <c r="G33" s="13"/>
      <c r="H33" s="13"/>
      <c r="I33" s="8" t="s">
        <v>636</v>
      </c>
      <c r="J33" s="8" t="s">
        <v>52</v>
      </c>
      <c r="K33" s="2" t="s">
        <v>52</v>
      </c>
      <c r="L33" s="2" t="s">
        <v>52</v>
      </c>
      <c r="M33" s="2" t="s">
        <v>52</v>
      </c>
      <c r="N33" s="2" t="s">
        <v>52</v>
      </c>
    </row>
    <row r="34" spans="1:14" ht="30" customHeight="1" x14ac:dyDescent="0.3">
      <c r="A34" s="8" t="s">
        <v>206</v>
      </c>
      <c r="B34" s="8" t="s">
        <v>201</v>
      </c>
      <c r="C34" s="8" t="s">
        <v>205</v>
      </c>
      <c r="D34" s="8" t="s">
        <v>67</v>
      </c>
      <c r="E34" s="13"/>
      <c r="F34" s="13"/>
      <c r="G34" s="13"/>
      <c r="H34" s="13"/>
      <c r="I34" s="8" t="s">
        <v>641</v>
      </c>
      <c r="J34" s="8" t="s">
        <v>642</v>
      </c>
      <c r="K34" s="2" t="s">
        <v>52</v>
      </c>
      <c r="L34" s="2" t="s">
        <v>52</v>
      </c>
      <c r="M34" s="2" t="s">
        <v>642</v>
      </c>
      <c r="N34" s="2" t="s">
        <v>52</v>
      </c>
    </row>
    <row r="35" spans="1:14" ht="30" customHeight="1" x14ac:dyDescent="0.3">
      <c r="A35" s="8" t="s">
        <v>212</v>
      </c>
      <c r="B35" s="8" t="s">
        <v>210</v>
      </c>
      <c r="C35" s="8" t="s">
        <v>211</v>
      </c>
      <c r="D35" s="8" t="s">
        <v>96</v>
      </c>
      <c r="E35" s="13"/>
      <c r="F35" s="13"/>
      <c r="G35" s="13"/>
      <c r="H35" s="13"/>
      <c r="I35" s="8" t="s">
        <v>643</v>
      </c>
      <c r="J35" s="8" t="s">
        <v>52</v>
      </c>
      <c r="K35" s="2" t="s">
        <v>52</v>
      </c>
      <c r="L35" s="2" t="s">
        <v>52</v>
      </c>
      <c r="M35" s="2" t="s">
        <v>52</v>
      </c>
      <c r="N35" s="2" t="s">
        <v>52</v>
      </c>
    </row>
    <row r="36" spans="1:14" ht="30" customHeight="1" x14ac:dyDescent="0.3">
      <c r="A36" s="8" t="s">
        <v>216</v>
      </c>
      <c r="B36" s="8" t="s">
        <v>214</v>
      </c>
      <c r="C36" s="8" t="s">
        <v>215</v>
      </c>
      <c r="D36" s="8" t="s">
        <v>96</v>
      </c>
      <c r="E36" s="13"/>
      <c r="F36" s="13"/>
      <c r="G36" s="13"/>
      <c r="H36" s="13"/>
      <c r="I36" s="8" t="s">
        <v>644</v>
      </c>
      <c r="J36" s="8" t="s">
        <v>52</v>
      </c>
      <c r="K36" s="2" t="s">
        <v>52</v>
      </c>
      <c r="L36" s="2" t="s">
        <v>52</v>
      </c>
      <c r="M36" s="2" t="s">
        <v>52</v>
      </c>
      <c r="N36" s="2" t="s">
        <v>52</v>
      </c>
    </row>
    <row r="37" spans="1:14" ht="30" customHeight="1" x14ac:dyDescent="0.3">
      <c r="A37" s="8" t="s">
        <v>239</v>
      </c>
      <c r="B37" s="8" t="s">
        <v>237</v>
      </c>
      <c r="C37" s="8" t="s">
        <v>238</v>
      </c>
      <c r="D37" s="8" t="s">
        <v>96</v>
      </c>
      <c r="E37" s="13"/>
      <c r="F37" s="13"/>
      <c r="G37" s="13"/>
      <c r="H37" s="13"/>
      <c r="I37" s="8" t="s">
        <v>645</v>
      </c>
      <c r="J37" s="8" t="s">
        <v>52</v>
      </c>
      <c r="K37" s="2" t="s">
        <v>52</v>
      </c>
      <c r="L37" s="2" t="s">
        <v>52</v>
      </c>
      <c r="M37" s="2" t="s">
        <v>52</v>
      </c>
      <c r="N37" s="2" t="s">
        <v>52</v>
      </c>
    </row>
    <row r="38" spans="1:14" ht="30" customHeight="1" x14ac:dyDescent="0.3">
      <c r="A38" s="8" t="s">
        <v>280</v>
      </c>
      <c r="B38" s="8" t="s">
        <v>277</v>
      </c>
      <c r="C38" s="8" t="s">
        <v>278</v>
      </c>
      <c r="D38" s="8" t="s">
        <v>279</v>
      </c>
      <c r="E38" s="13"/>
      <c r="F38" s="13"/>
      <c r="G38" s="13"/>
      <c r="H38" s="13"/>
      <c r="I38" s="8" t="s">
        <v>649</v>
      </c>
      <c r="J38" s="8" t="s">
        <v>650</v>
      </c>
      <c r="K38" s="2" t="s">
        <v>52</v>
      </c>
      <c r="L38" s="2" t="s">
        <v>52</v>
      </c>
      <c r="M38" s="2" t="s">
        <v>650</v>
      </c>
      <c r="N38" s="2" t="s">
        <v>52</v>
      </c>
    </row>
    <row r="39" spans="1:14" ht="30" customHeight="1" x14ac:dyDescent="0.3">
      <c r="A39" s="8" t="s">
        <v>283</v>
      </c>
      <c r="B39" s="8" t="s">
        <v>277</v>
      </c>
      <c r="C39" s="8" t="s">
        <v>282</v>
      </c>
      <c r="D39" s="8" t="s">
        <v>279</v>
      </c>
      <c r="E39" s="13"/>
      <c r="F39" s="13"/>
      <c r="G39" s="13"/>
      <c r="H39" s="13"/>
      <c r="I39" s="8" t="s">
        <v>651</v>
      </c>
      <c r="J39" s="8" t="s">
        <v>650</v>
      </c>
      <c r="K39" s="2" t="s">
        <v>52</v>
      </c>
      <c r="L39" s="2" t="s">
        <v>52</v>
      </c>
      <c r="M39" s="2" t="s">
        <v>650</v>
      </c>
      <c r="N39" s="2" t="s">
        <v>52</v>
      </c>
    </row>
    <row r="40" spans="1:14" ht="30" customHeight="1" x14ac:dyDescent="0.3">
      <c r="A40" s="8" t="s">
        <v>287</v>
      </c>
      <c r="B40" s="8" t="s">
        <v>285</v>
      </c>
      <c r="C40" s="8" t="s">
        <v>286</v>
      </c>
      <c r="D40" s="8" t="s">
        <v>279</v>
      </c>
      <c r="E40" s="13"/>
      <c r="F40" s="13"/>
      <c r="G40" s="13"/>
      <c r="H40" s="13"/>
      <c r="I40" s="8" t="s">
        <v>652</v>
      </c>
      <c r="J40" s="8" t="s">
        <v>650</v>
      </c>
      <c r="K40" s="2" t="s">
        <v>52</v>
      </c>
      <c r="L40" s="2" t="s">
        <v>52</v>
      </c>
      <c r="M40" s="2" t="s">
        <v>650</v>
      </c>
      <c r="N40" s="2" t="s">
        <v>52</v>
      </c>
    </row>
    <row r="41" spans="1:14" ht="30" customHeight="1" x14ac:dyDescent="0.3">
      <c r="A41" s="8" t="s">
        <v>291</v>
      </c>
      <c r="B41" s="8" t="s">
        <v>289</v>
      </c>
      <c r="C41" s="8" t="s">
        <v>290</v>
      </c>
      <c r="D41" s="8" t="s">
        <v>113</v>
      </c>
      <c r="E41" s="13"/>
      <c r="F41" s="13"/>
      <c r="G41" s="13"/>
      <c r="H41" s="13"/>
      <c r="I41" s="8" t="s">
        <v>653</v>
      </c>
      <c r="J41" s="8" t="s">
        <v>654</v>
      </c>
      <c r="K41" s="2" t="s">
        <v>52</v>
      </c>
      <c r="L41" s="2" t="s">
        <v>52</v>
      </c>
      <c r="M41" s="2" t="s">
        <v>654</v>
      </c>
      <c r="N41" s="2" t="s">
        <v>52</v>
      </c>
    </row>
    <row r="42" spans="1:14" ht="30" customHeight="1" x14ac:dyDescent="0.3">
      <c r="A42" s="8" t="s">
        <v>294</v>
      </c>
      <c r="B42" s="8" t="s">
        <v>289</v>
      </c>
      <c r="C42" s="8" t="s">
        <v>293</v>
      </c>
      <c r="D42" s="8" t="s">
        <v>113</v>
      </c>
      <c r="E42" s="13"/>
      <c r="F42" s="13"/>
      <c r="G42" s="13"/>
      <c r="H42" s="13"/>
      <c r="I42" s="8" t="s">
        <v>655</v>
      </c>
      <c r="J42" s="8" t="s">
        <v>656</v>
      </c>
      <c r="K42" s="2" t="s">
        <v>52</v>
      </c>
      <c r="L42" s="2" t="s">
        <v>52</v>
      </c>
      <c r="M42" s="2" t="s">
        <v>656</v>
      </c>
      <c r="N42" s="2" t="s">
        <v>52</v>
      </c>
    </row>
    <row r="43" spans="1:14" ht="30" customHeight="1" x14ac:dyDescent="0.3">
      <c r="A43" s="8" t="s">
        <v>312</v>
      </c>
      <c r="B43" s="8" t="s">
        <v>310</v>
      </c>
      <c r="C43" s="8" t="s">
        <v>311</v>
      </c>
      <c r="D43" s="8" t="s">
        <v>67</v>
      </c>
      <c r="E43" s="13"/>
      <c r="F43" s="13"/>
      <c r="G43" s="13"/>
      <c r="H43" s="13"/>
      <c r="I43" s="8" t="s">
        <v>660</v>
      </c>
      <c r="J43" s="8" t="s">
        <v>661</v>
      </c>
      <c r="K43" s="2" t="s">
        <v>52</v>
      </c>
      <c r="L43" s="2" t="s">
        <v>52</v>
      </c>
      <c r="M43" s="2" t="s">
        <v>661</v>
      </c>
      <c r="N43" s="2" t="s">
        <v>52</v>
      </c>
    </row>
    <row r="44" spans="1:14" ht="30" customHeight="1" x14ac:dyDescent="0.3">
      <c r="A44" s="8" t="s">
        <v>315</v>
      </c>
      <c r="B44" s="8" t="s">
        <v>310</v>
      </c>
      <c r="C44" s="8" t="s">
        <v>314</v>
      </c>
      <c r="D44" s="8" t="s">
        <v>67</v>
      </c>
      <c r="E44" s="13"/>
      <c r="F44" s="13"/>
      <c r="G44" s="13"/>
      <c r="H44" s="13"/>
      <c r="I44" s="8" t="s">
        <v>662</v>
      </c>
      <c r="J44" s="8" t="s">
        <v>661</v>
      </c>
      <c r="K44" s="2" t="s">
        <v>52</v>
      </c>
      <c r="L44" s="2" t="s">
        <v>52</v>
      </c>
      <c r="M44" s="2" t="s">
        <v>661</v>
      </c>
      <c r="N44" s="2" t="s">
        <v>52</v>
      </c>
    </row>
    <row r="45" spans="1:14" ht="30" customHeight="1" x14ac:dyDescent="0.3">
      <c r="A45" s="8" t="s">
        <v>319</v>
      </c>
      <c r="B45" s="8" t="s">
        <v>317</v>
      </c>
      <c r="C45" s="8" t="s">
        <v>318</v>
      </c>
      <c r="D45" s="8" t="s">
        <v>67</v>
      </c>
      <c r="E45" s="13"/>
      <c r="F45" s="13"/>
      <c r="G45" s="13"/>
      <c r="H45" s="13"/>
      <c r="I45" s="8" t="s">
        <v>663</v>
      </c>
      <c r="J45" s="8" t="s">
        <v>664</v>
      </c>
      <c r="K45" s="2" t="s">
        <v>52</v>
      </c>
      <c r="L45" s="2" t="s">
        <v>52</v>
      </c>
      <c r="M45" s="2" t="s">
        <v>664</v>
      </c>
      <c r="N45" s="2" t="s">
        <v>52</v>
      </c>
    </row>
    <row r="46" spans="1:14" ht="30" customHeight="1" x14ac:dyDescent="0.3">
      <c r="A46" s="8" t="s">
        <v>323</v>
      </c>
      <c r="B46" s="8" t="s">
        <v>321</v>
      </c>
      <c r="C46" s="8" t="s">
        <v>322</v>
      </c>
      <c r="D46" s="8" t="s">
        <v>113</v>
      </c>
      <c r="E46" s="13"/>
      <c r="F46" s="13"/>
      <c r="G46" s="13"/>
      <c r="H46" s="13"/>
      <c r="I46" s="8" t="s">
        <v>665</v>
      </c>
      <c r="J46" s="8" t="s">
        <v>666</v>
      </c>
      <c r="K46" s="2" t="s">
        <v>52</v>
      </c>
      <c r="L46" s="2" t="s">
        <v>52</v>
      </c>
      <c r="M46" s="2" t="s">
        <v>666</v>
      </c>
      <c r="N46" s="2" t="s">
        <v>52</v>
      </c>
    </row>
    <row r="47" spans="1:14" ht="30" customHeight="1" x14ac:dyDescent="0.3">
      <c r="A47" s="8" t="s">
        <v>329</v>
      </c>
      <c r="B47" s="8" t="s">
        <v>327</v>
      </c>
      <c r="C47" s="8" t="s">
        <v>328</v>
      </c>
      <c r="D47" s="8" t="s">
        <v>67</v>
      </c>
      <c r="E47" s="13"/>
      <c r="F47" s="13"/>
      <c r="G47" s="13"/>
      <c r="H47" s="13"/>
      <c r="I47" s="8" t="s">
        <v>667</v>
      </c>
      <c r="J47" s="8" t="s">
        <v>668</v>
      </c>
      <c r="K47" s="2" t="s">
        <v>52</v>
      </c>
      <c r="L47" s="2" t="s">
        <v>52</v>
      </c>
      <c r="M47" s="2" t="s">
        <v>668</v>
      </c>
      <c r="N47" s="2" t="s">
        <v>52</v>
      </c>
    </row>
    <row r="48" spans="1:14" ht="30" customHeight="1" x14ac:dyDescent="0.3">
      <c r="A48" s="8" t="s">
        <v>333</v>
      </c>
      <c r="B48" s="8" t="s">
        <v>331</v>
      </c>
      <c r="C48" s="8" t="s">
        <v>332</v>
      </c>
      <c r="D48" s="8" t="s">
        <v>67</v>
      </c>
      <c r="E48" s="13"/>
      <c r="F48" s="13"/>
      <c r="G48" s="13"/>
      <c r="H48" s="13"/>
      <c r="I48" s="8" t="s">
        <v>673</v>
      </c>
      <c r="J48" s="8" t="s">
        <v>674</v>
      </c>
      <c r="K48" s="2" t="s">
        <v>52</v>
      </c>
      <c r="L48" s="2" t="s">
        <v>52</v>
      </c>
      <c r="M48" s="2" t="s">
        <v>674</v>
      </c>
      <c r="N48" s="2" t="s">
        <v>52</v>
      </c>
    </row>
    <row r="49" spans="1:14" ht="30" customHeight="1" x14ac:dyDescent="0.3">
      <c r="A49" s="8" t="s">
        <v>337</v>
      </c>
      <c r="B49" s="8" t="s">
        <v>335</v>
      </c>
      <c r="C49" s="8" t="s">
        <v>336</v>
      </c>
      <c r="D49" s="8" t="s">
        <v>67</v>
      </c>
      <c r="E49" s="13"/>
      <c r="F49" s="13"/>
      <c r="G49" s="13"/>
      <c r="H49" s="13"/>
      <c r="I49" s="8" t="s">
        <v>680</v>
      </c>
      <c r="J49" s="8" t="s">
        <v>674</v>
      </c>
      <c r="K49" s="2" t="s">
        <v>52</v>
      </c>
      <c r="L49" s="2" t="s">
        <v>52</v>
      </c>
      <c r="M49" s="2" t="s">
        <v>674</v>
      </c>
      <c r="N49" s="2" t="s">
        <v>52</v>
      </c>
    </row>
    <row r="50" spans="1:14" ht="30" customHeight="1" x14ac:dyDescent="0.3">
      <c r="A50" s="8" t="s">
        <v>370</v>
      </c>
      <c r="B50" s="8" t="s">
        <v>368</v>
      </c>
      <c r="C50" s="8" t="s">
        <v>369</v>
      </c>
      <c r="D50" s="8" t="s">
        <v>67</v>
      </c>
      <c r="E50" s="13"/>
      <c r="F50" s="13"/>
      <c r="G50" s="13"/>
      <c r="H50" s="13"/>
      <c r="I50" s="8" t="s">
        <v>684</v>
      </c>
      <c r="J50" s="8" t="s">
        <v>685</v>
      </c>
      <c r="K50" s="2" t="s">
        <v>52</v>
      </c>
      <c r="L50" s="2" t="s">
        <v>52</v>
      </c>
      <c r="M50" s="2" t="s">
        <v>685</v>
      </c>
      <c r="N50" s="2" t="s">
        <v>52</v>
      </c>
    </row>
    <row r="51" spans="1:14" ht="30" customHeight="1" x14ac:dyDescent="0.3">
      <c r="A51" s="8" t="s">
        <v>374</v>
      </c>
      <c r="B51" s="8" t="s">
        <v>372</v>
      </c>
      <c r="C51" s="8" t="s">
        <v>373</v>
      </c>
      <c r="D51" s="8" t="s">
        <v>67</v>
      </c>
      <c r="E51" s="13"/>
      <c r="F51" s="13"/>
      <c r="G51" s="13"/>
      <c r="H51" s="13"/>
      <c r="I51" s="8" t="s">
        <v>690</v>
      </c>
      <c r="J51" s="8" t="s">
        <v>52</v>
      </c>
      <c r="K51" s="2" t="s">
        <v>52</v>
      </c>
      <c r="L51" s="2" t="s">
        <v>52</v>
      </c>
      <c r="M51" s="2" t="s">
        <v>52</v>
      </c>
      <c r="N51" s="2" t="s">
        <v>52</v>
      </c>
    </row>
    <row r="52" spans="1:14" ht="30" customHeight="1" x14ac:dyDescent="0.3">
      <c r="A52" s="8" t="s">
        <v>378</v>
      </c>
      <c r="B52" s="8" t="s">
        <v>376</v>
      </c>
      <c r="C52" s="8" t="s">
        <v>377</v>
      </c>
      <c r="D52" s="8" t="s">
        <v>67</v>
      </c>
      <c r="E52" s="13"/>
      <c r="F52" s="13"/>
      <c r="G52" s="13"/>
      <c r="H52" s="13"/>
      <c r="I52" s="8" t="s">
        <v>691</v>
      </c>
      <c r="J52" s="8" t="s">
        <v>52</v>
      </c>
      <c r="K52" s="2" t="s">
        <v>52</v>
      </c>
      <c r="L52" s="2" t="s">
        <v>52</v>
      </c>
      <c r="M52" s="2" t="s">
        <v>52</v>
      </c>
      <c r="N52" s="2" t="s">
        <v>52</v>
      </c>
    </row>
    <row r="53" spans="1:14" ht="30" customHeight="1" x14ac:dyDescent="0.3">
      <c r="A53" s="8" t="s">
        <v>381</v>
      </c>
      <c r="B53" s="8" t="s">
        <v>376</v>
      </c>
      <c r="C53" s="8" t="s">
        <v>380</v>
      </c>
      <c r="D53" s="8" t="s">
        <v>67</v>
      </c>
      <c r="E53" s="13"/>
      <c r="F53" s="13"/>
      <c r="G53" s="13"/>
      <c r="H53" s="13"/>
      <c r="I53" s="8" t="s">
        <v>692</v>
      </c>
      <c r="J53" s="8" t="s">
        <v>52</v>
      </c>
      <c r="K53" s="2" t="s">
        <v>52</v>
      </c>
      <c r="L53" s="2" t="s">
        <v>52</v>
      </c>
      <c r="M53" s="2" t="s">
        <v>52</v>
      </c>
      <c r="N53" s="2" t="s">
        <v>52</v>
      </c>
    </row>
    <row r="54" spans="1:14" ht="30" customHeight="1" x14ac:dyDescent="0.3">
      <c r="A54" s="8" t="s">
        <v>429</v>
      </c>
      <c r="B54" s="8" t="s">
        <v>427</v>
      </c>
      <c r="C54" s="8" t="s">
        <v>428</v>
      </c>
      <c r="D54" s="8" t="s">
        <v>198</v>
      </c>
      <c r="E54" s="13"/>
      <c r="F54" s="13"/>
      <c r="G54" s="13"/>
      <c r="H54" s="13"/>
      <c r="I54" s="8" t="s">
        <v>693</v>
      </c>
      <c r="J54" s="8" t="s">
        <v>52</v>
      </c>
      <c r="K54" s="2" t="s">
        <v>52</v>
      </c>
      <c r="L54" s="2" t="s">
        <v>52</v>
      </c>
      <c r="M54" s="2" t="s">
        <v>52</v>
      </c>
      <c r="N54" s="2" t="s">
        <v>52</v>
      </c>
    </row>
    <row r="55" spans="1:14" ht="30" customHeight="1" x14ac:dyDescent="0.3">
      <c r="A55" s="8" t="s">
        <v>433</v>
      </c>
      <c r="B55" s="8" t="s">
        <v>431</v>
      </c>
      <c r="C55" s="8" t="s">
        <v>432</v>
      </c>
      <c r="D55" s="8" t="s">
        <v>67</v>
      </c>
      <c r="E55" s="13"/>
      <c r="F55" s="13"/>
      <c r="G55" s="13"/>
      <c r="H55" s="13"/>
      <c r="I55" s="8" t="s">
        <v>700</v>
      </c>
      <c r="J55" s="8" t="s">
        <v>701</v>
      </c>
      <c r="K55" s="2" t="s">
        <v>52</v>
      </c>
      <c r="L55" s="2" t="s">
        <v>52</v>
      </c>
      <c r="M55" s="2" t="s">
        <v>701</v>
      </c>
      <c r="N55" s="2" t="s">
        <v>52</v>
      </c>
    </row>
    <row r="56" spans="1:14" ht="30" customHeight="1" x14ac:dyDescent="0.3">
      <c r="A56" s="8" t="s">
        <v>436</v>
      </c>
      <c r="B56" s="8" t="s">
        <v>435</v>
      </c>
      <c r="C56" s="8" t="s">
        <v>52</v>
      </c>
      <c r="D56" s="8" t="s">
        <v>67</v>
      </c>
      <c r="E56" s="13"/>
      <c r="F56" s="13"/>
      <c r="G56" s="13"/>
      <c r="H56" s="13"/>
      <c r="I56" s="8" t="s">
        <v>702</v>
      </c>
      <c r="J56" s="8" t="s">
        <v>703</v>
      </c>
      <c r="K56" s="2" t="s">
        <v>52</v>
      </c>
      <c r="L56" s="2" t="s">
        <v>52</v>
      </c>
      <c r="M56" s="2" t="s">
        <v>703</v>
      </c>
      <c r="N56" s="2" t="s">
        <v>52</v>
      </c>
    </row>
    <row r="57" spans="1:14" ht="30" customHeight="1" x14ac:dyDescent="0.3">
      <c r="A57" s="8" t="s">
        <v>440</v>
      </c>
      <c r="B57" s="8" t="s">
        <v>438</v>
      </c>
      <c r="C57" s="8" t="s">
        <v>439</v>
      </c>
      <c r="D57" s="8" t="s">
        <v>198</v>
      </c>
      <c r="E57" s="13"/>
      <c r="F57" s="13"/>
      <c r="G57" s="13"/>
      <c r="H57" s="13"/>
      <c r="I57" s="8" t="s">
        <v>707</v>
      </c>
      <c r="J57" s="8" t="s">
        <v>52</v>
      </c>
      <c r="K57" s="2" t="s">
        <v>52</v>
      </c>
      <c r="L57" s="2" t="s">
        <v>52</v>
      </c>
      <c r="M57" s="2" t="s">
        <v>52</v>
      </c>
      <c r="N57" s="2" t="s">
        <v>52</v>
      </c>
    </row>
    <row r="58" spans="1:14" ht="30" customHeight="1" x14ac:dyDescent="0.3">
      <c r="A58" s="8" t="s">
        <v>443</v>
      </c>
      <c r="B58" s="8" t="s">
        <v>442</v>
      </c>
      <c r="C58" s="8" t="s">
        <v>52</v>
      </c>
      <c r="D58" s="8" t="s">
        <v>67</v>
      </c>
      <c r="E58" s="13"/>
      <c r="F58" s="13"/>
      <c r="G58" s="13"/>
      <c r="H58" s="13"/>
      <c r="I58" s="8" t="s">
        <v>708</v>
      </c>
      <c r="J58" s="8" t="s">
        <v>709</v>
      </c>
      <c r="K58" s="2" t="s">
        <v>52</v>
      </c>
      <c r="L58" s="2" t="s">
        <v>52</v>
      </c>
      <c r="M58" s="2" t="s">
        <v>709</v>
      </c>
      <c r="N58" s="2" t="s">
        <v>52</v>
      </c>
    </row>
    <row r="59" spans="1:14" ht="30" customHeight="1" x14ac:dyDescent="0.3">
      <c r="A59" s="8" t="s">
        <v>446</v>
      </c>
      <c r="B59" s="8" t="s">
        <v>445</v>
      </c>
      <c r="C59" s="8" t="s">
        <v>52</v>
      </c>
      <c r="D59" s="8" t="s">
        <v>67</v>
      </c>
      <c r="E59" s="13"/>
      <c r="F59" s="13"/>
      <c r="G59" s="13"/>
      <c r="H59" s="13"/>
      <c r="I59" s="8" t="s">
        <v>710</v>
      </c>
      <c r="J59" s="8" t="s">
        <v>52</v>
      </c>
      <c r="K59" s="2" t="s">
        <v>52</v>
      </c>
      <c r="L59" s="2" t="s">
        <v>52</v>
      </c>
      <c r="M59" s="2" t="s">
        <v>52</v>
      </c>
      <c r="N59" s="2" t="s">
        <v>52</v>
      </c>
    </row>
    <row r="60" spans="1:14" ht="30" customHeight="1" x14ac:dyDescent="0.3">
      <c r="A60" s="8" t="s">
        <v>449</v>
      </c>
      <c r="B60" s="8" t="s">
        <v>448</v>
      </c>
      <c r="C60" s="8" t="s">
        <v>52</v>
      </c>
      <c r="D60" s="8" t="s">
        <v>67</v>
      </c>
      <c r="E60" s="13"/>
      <c r="F60" s="13"/>
      <c r="G60" s="13"/>
      <c r="H60" s="13"/>
      <c r="I60" s="8" t="s">
        <v>711</v>
      </c>
      <c r="J60" s="8" t="s">
        <v>52</v>
      </c>
      <c r="K60" s="2" t="s">
        <v>52</v>
      </c>
      <c r="L60" s="2" t="s">
        <v>52</v>
      </c>
      <c r="M60" s="2" t="s">
        <v>52</v>
      </c>
      <c r="N60" s="2" t="s">
        <v>52</v>
      </c>
    </row>
    <row r="61" spans="1:14" ht="30" customHeight="1" x14ac:dyDescent="0.3">
      <c r="A61" s="8" t="s">
        <v>452</v>
      </c>
      <c r="B61" s="8" t="s">
        <v>451</v>
      </c>
      <c r="C61" s="8" t="s">
        <v>52</v>
      </c>
      <c r="D61" s="8" t="s">
        <v>113</v>
      </c>
      <c r="E61" s="13"/>
      <c r="F61" s="13"/>
      <c r="G61" s="13"/>
      <c r="H61" s="13"/>
      <c r="I61" s="8" t="s">
        <v>712</v>
      </c>
      <c r="J61" s="8" t="s">
        <v>52</v>
      </c>
      <c r="K61" s="2" t="s">
        <v>52</v>
      </c>
      <c r="L61" s="2" t="s">
        <v>52</v>
      </c>
      <c r="M61" s="2" t="s">
        <v>52</v>
      </c>
      <c r="N61" s="2" t="s">
        <v>52</v>
      </c>
    </row>
    <row r="62" spans="1:14" ht="30" customHeight="1" x14ac:dyDescent="0.3">
      <c r="A62" s="8" t="s">
        <v>455</v>
      </c>
      <c r="B62" s="8" t="s">
        <v>454</v>
      </c>
      <c r="C62" s="8" t="s">
        <v>52</v>
      </c>
      <c r="D62" s="8" t="s">
        <v>67</v>
      </c>
      <c r="E62" s="13"/>
      <c r="F62" s="13"/>
      <c r="G62" s="13"/>
      <c r="H62" s="13"/>
      <c r="I62" s="8" t="s">
        <v>713</v>
      </c>
      <c r="J62" s="8" t="s">
        <v>52</v>
      </c>
      <c r="K62" s="2" t="s">
        <v>52</v>
      </c>
      <c r="L62" s="2" t="s">
        <v>52</v>
      </c>
      <c r="M62" s="2" t="s">
        <v>52</v>
      </c>
      <c r="N62" s="2" t="s">
        <v>52</v>
      </c>
    </row>
    <row r="63" spans="1:14" ht="30" customHeight="1" x14ac:dyDescent="0.3">
      <c r="A63" s="8" t="s">
        <v>459</v>
      </c>
      <c r="B63" s="8" t="s">
        <v>457</v>
      </c>
      <c r="C63" s="8" t="s">
        <v>458</v>
      </c>
      <c r="D63" s="8" t="s">
        <v>279</v>
      </c>
      <c r="E63" s="13"/>
      <c r="F63" s="13"/>
      <c r="G63" s="13"/>
      <c r="H63" s="13"/>
      <c r="I63" s="8" t="s">
        <v>714</v>
      </c>
      <c r="J63" s="8" t="s">
        <v>52</v>
      </c>
      <c r="K63" s="2" t="s">
        <v>52</v>
      </c>
      <c r="L63" s="2" t="s">
        <v>52</v>
      </c>
      <c r="M63" s="2" t="s">
        <v>52</v>
      </c>
      <c r="N63" s="2" t="s">
        <v>52</v>
      </c>
    </row>
    <row r="64" spans="1:14" ht="30" customHeight="1" x14ac:dyDescent="0.3">
      <c r="A64" s="8" t="s">
        <v>464</v>
      </c>
      <c r="B64" s="8" t="s">
        <v>461</v>
      </c>
      <c r="C64" s="8" t="s">
        <v>462</v>
      </c>
      <c r="D64" s="8" t="s">
        <v>463</v>
      </c>
      <c r="E64" s="13"/>
      <c r="F64" s="13"/>
      <c r="G64" s="13"/>
      <c r="H64" s="13"/>
      <c r="I64" s="8" t="s">
        <v>715</v>
      </c>
      <c r="J64" s="8" t="s">
        <v>52</v>
      </c>
      <c r="K64" s="2" t="s">
        <v>52</v>
      </c>
      <c r="L64" s="2" t="s">
        <v>52</v>
      </c>
      <c r="M64" s="2" t="s">
        <v>52</v>
      </c>
      <c r="N64" s="2" t="s">
        <v>52</v>
      </c>
    </row>
    <row r="65" spans="1:14" ht="30" customHeight="1" x14ac:dyDescent="0.3">
      <c r="A65" s="8" t="s">
        <v>520</v>
      </c>
      <c r="B65" s="8" t="s">
        <v>518</v>
      </c>
      <c r="C65" s="8" t="s">
        <v>519</v>
      </c>
      <c r="D65" s="8" t="s">
        <v>60</v>
      </c>
      <c r="E65" s="13"/>
      <c r="F65" s="13"/>
      <c r="G65" s="13"/>
      <c r="H65" s="13"/>
      <c r="I65" s="8" t="s">
        <v>716</v>
      </c>
      <c r="J65" s="8" t="s">
        <v>517</v>
      </c>
      <c r="K65" s="2" t="s">
        <v>52</v>
      </c>
      <c r="L65" s="2" t="s">
        <v>52</v>
      </c>
      <c r="M65" s="2" t="s">
        <v>517</v>
      </c>
      <c r="N65" s="2" t="s">
        <v>52</v>
      </c>
    </row>
    <row r="66" spans="1:14" ht="30" customHeight="1" x14ac:dyDescent="0.3">
      <c r="A66" s="8" t="s">
        <v>526</v>
      </c>
      <c r="B66" s="8" t="s">
        <v>524</v>
      </c>
      <c r="C66" s="8" t="s">
        <v>525</v>
      </c>
      <c r="D66" s="8" t="s">
        <v>198</v>
      </c>
      <c r="E66" s="13"/>
      <c r="F66" s="13"/>
      <c r="G66" s="13"/>
      <c r="H66" s="13"/>
      <c r="I66" s="8" t="s">
        <v>717</v>
      </c>
      <c r="J66" s="8" t="s">
        <v>718</v>
      </c>
      <c r="K66" s="2" t="s">
        <v>52</v>
      </c>
      <c r="L66" s="2" t="s">
        <v>52</v>
      </c>
      <c r="M66" s="2" t="s">
        <v>718</v>
      </c>
      <c r="N66" s="2" t="s">
        <v>52</v>
      </c>
    </row>
    <row r="67" spans="1:14" ht="30" customHeight="1" x14ac:dyDescent="0.3">
      <c r="A67" s="8" t="s">
        <v>535</v>
      </c>
      <c r="B67" s="8" t="s">
        <v>533</v>
      </c>
      <c r="C67" s="8" t="s">
        <v>534</v>
      </c>
      <c r="D67" s="8" t="s">
        <v>198</v>
      </c>
      <c r="E67" s="13"/>
      <c r="F67" s="13"/>
      <c r="G67" s="13"/>
      <c r="H67" s="13"/>
      <c r="I67" s="8" t="s">
        <v>719</v>
      </c>
      <c r="J67" s="8" t="s">
        <v>720</v>
      </c>
      <c r="K67" s="2" t="s">
        <v>52</v>
      </c>
      <c r="L67" s="2" t="s">
        <v>52</v>
      </c>
      <c r="M67" s="2" t="s">
        <v>720</v>
      </c>
      <c r="N67" s="2" t="s">
        <v>52</v>
      </c>
    </row>
    <row r="68" spans="1:14" ht="30" customHeight="1" x14ac:dyDescent="0.3">
      <c r="A68" s="8" t="s">
        <v>538</v>
      </c>
      <c r="B68" s="8" t="s">
        <v>536</v>
      </c>
      <c r="C68" s="8" t="s">
        <v>537</v>
      </c>
      <c r="D68" s="8" t="s">
        <v>67</v>
      </c>
      <c r="E68" s="13"/>
      <c r="F68" s="13"/>
      <c r="G68" s="13"/>
      <c r="H68" s="13"/>
      <c r="I68" s="8" t="s">
        <v>721</v>
      </c>
      <c r="J68" s="8" t="s">
        <v>722</v>
      </c>
      <c r="K68" s="2" t="s">
        <v>52</v>
      </c>
      <c r="L68" s="2" t="s">
        <v>52</v>
      </c>
      <c r="M68" s="2" t="s">
        <v>722</v>
      </c>
      <c r="N68" s="2" t="s">
        <v>52</v>
      </c>
    </row>
    <row r="69" spans="1:14" ht="30" customHeight="1" x14ac:dyDescent="0.3">
      <c r="A69" s="8" t="s">
        <v>725</v>
      </c>
      <c r="B69" s="8" t="s">
        <v>723</v>
      </c>
      <c r="C69" s="8" t="s">
        <v>724</v>
      </c>
      <c r="D69" s="8" t="s">
        <v>67</v>
      </c>
      <c r="E69" s="13"/>
      <c r="F69" s="13"/>
      <c r="G69" s="13"/>
      <c r="H69" s="13"/>
      <c r="I69" s="8" t="s">
        <v>729</v>
      </c>
      <c r="J69" s="8" t="s">
        <v>722</v>
      </c>
      <c r="K69" s="2" t="s">
        <v>52</v>
      </c>
      <c r="L69" s="2" t="s">
        <v>52</v>
      </c>
      <c r="M69" s="2" t="s">
        <v>722</v>
      </c>
      <c r="N69" s="2" t="s">
        <v>52</v>
      </c>
    </row>
    <row r="70" spans="1:14" ht="30" customHeight="1" x14ac:dyDescent="0.3">
      <c r="A70" s="8" t="s">
        <v>728</v>
      </c>
      <c r="B70" s="8" t="s">
        <v>726</v>
      </c>
      <c r="C70" s="8" t="s">
        <v>727</v>
      </c>
      <c r="D70" s="8" t="s">
        <v>67</v>
      </c>
      <c r="E70" s="13"/>
      <c r="F70" s="13"/>
      <c r="G70" s="13"/>
      <c r="H70" s="13"/>
      <c r="I70" s="8" t="s">
        <v>730</v>
      </c>
      <c r="J70" s="8" t="s">
        <v>722</v>
      </c>
      <c r="K70" s="2" t="s">
        <v>52</v>
      </c>
      <c r="L70" s="2" t="s">
        <v>52</v>
      </c>
      <c r="M70" s="2" t="s">
        <v>722</v>
      </c>
      <c r="N70" s="2" t="s">
        <v>52</v>
      </c>
    </row>
    <row r="71" spans="1:14" ht="30" customHeight="1" x14ac:dyDescent="0.3">
      <c r="A71" s="8" t="s">
        <v>541</v>
      </c>
      <c r="B71" s="8" t="s">
        <v>540</v>
      </c>
      <c r="C71" s="8" t="s">
        <v>525</v>
      </c>
      <c r="D71" s="8" t="s">
        <v>198</v>
      </c>
      <c r="E71" s="13"/>
      <c r="F71" s="13"/>
      <c r="G71" s="13"/>
      <c r="H71" s="13"/>
      <c r="I71" s="8" t="s">
        <v>731</v>
      </c>
      <c r="J71" s="8" t="s">
        <v>718</v>
      </c>
      <c r="K71" s="2" t="s">
        <v>52</v>
      </c>
      <c r="L71" s="2" t="s">
        <v>52</v>
      </c>
      <c r="M71" s="2" t="s">
        <v>718</v>
      </c>
      <c r="N71" s="2" t="s">
        <v>52</v>
      </c>
    </row>
    <row r="72" spans="1:14" ht="30" customHeight="1" x14ac:dyDescent="0.3">
      <c r="A72" s="8" t="s">
        <v>544</v>
      </c>
      <c r="B72" s="8" t="s">
        <v>542</v>
      </c>
      <c r="C72" s="8" t="s">
        <v>543</v>
      </c>
      <c r="D72" s="8" t="s">
        <v>67</v>
      </c>
      <c r="E72" s="13"/>
      <c r="F72" s="13"/>
      <c r="G72" s="13"/>
      <c r="H72" s="13"/>
      <c r="I72" s="8" t="s">
        <v>735</v>
      </c>
      <c r="J72" s="8" t="s">
        <v>736</v>
      </c>
      <c r="K72" s="2" t="s">
        <v>52</v>
      </c>
      <c r="L72" s="2" t="s">
        <v>52</v>
      </c>
      <c r="M72" s="2" t="s">
        <v>736</v>
      </c>
      <c r="N72" s="2" t="s">
        <v>52</v>
      </c>
    </row>
    <row r="73" spans="1:14" ht="30" customHeight="1" x14ac:dyDescent="0.3">
      <c r="A73" s="8" t="s">
        <v>547</v>
      </c>
      <c r="B73" s="8" t="s">
        <v>545</v>
      </c>
      <c r="C73" s="8" t="s">
        <v>546</v>
      </c>
      <c r="D73" s="8" t="s">
        <v>67</v>
      </c>
      <c r="E73" s="13"/>
      <c r="F73" s="13"/>
      <c r="G73" s="13"/>
      <c r="H73" s="13"/>
      <c r="I73" s="8" t="s">
        <v>737</v>
      </c>
      <c r="J73" s="8" t="s">
        <v>738</v>
      </c>
      <c r="K73" s="2" t="s">
        <v>52</v>
      </c>
      <c r="L73" s="2" t="s">
        <v>52</v>
      </c>
      <c r="M73" s="2" t="s">
        <v>738</v>
      </c>
      <c r="N73" s="2" t="s">
        <v>52</v>
      </c>
    </row>
    <row r="74" spans="1:14" ht="30" customHeight="1" x14ac:dyDescent="0.3">
      <c r="A74" s="8" t="s">
        <v>734</v>
      </c>
      <c r="B74" s="8" t="s">
        <v>732</v>
      </c>
      <c r="C74" s="8" t="s">
        <v>733</v>
      </c>
      <c r="D74" s="8" t="s">
        <v>198</v>
      </c>
      <c r="E74" s="13"/>
      <c r="F74" s="13"/>
      <c r="G74" s="13"/>
      <c r="H74" s="13"/>
      <c r="I74" s="8" t="s">
        <v>749</v>
      </c>
      <c r="J74" s="8" t="s">
        <v>718</v>
      </c>
      <c r="K74" s="2" t="s">
        <v>52</v>
      </c>
      <c r="L74" s="2" t="s">
        <v>52</v>
      </c>
      <c r="M74" s="2" t="s">
        <v>718</v>
      </c>
      <c r="N74" s="2" t="s">
        <v>52</v>
      </c>
    </row>
    <row r="75" spans="1:14" ht="30" customHeight="1" x14ac:dyDescent="0.3">
      <c r="A75" s="8" t="s">
        <v>740</v>
      </c>
      <c r="B75" s="8" t="s">
        <v>524</v>
      </c>
      <c r="C75" s="8" t="s">
        <v>739</v>
      </c>
      <c r="D75" s="8" t="s">
        <v>198</v>
      </c>
      <c r="E75" s="13"/>
      <c r="F75" s="13"/>
      <c r="G75" s="13"/>
      <c r="H75" s="13"/>
      <c r="I75" s="8" t="s">
        <v>750</v>
      </c>
      <c r="J75" s="8" t="s">
        <v>718</v>
      </c>
      <c r="K75" s="2" t="s">
        <v>52</v>
      </c>
      <c r="L75" s="2" t="s">
        <v>52</v>
      </c>
      <c r="M75" s="2" t="s">
        <v>718</v>
      </c>
      <c r="N75" s="2" t="s">
        <v>52</v>
      </c>
    </row>
    <row r="76" spans="1:14" ht="30" customHeight="1" x14ac:dyDescent="0.3">
      <c r="A76" s="8" t="s">
        <v>743</v>
      </c>
      <c r="B76" s="8" t="s">
        <v>741</v>
      </c>
      <c r="C76" s="8" t="s">
        <v>742</v>
      </c>
      <c r="D76" s="8" t="s">
        <v>198</v>
      </c>
      <c r="E76" s="13"/>
      <c r="F76" s="13"/>
      <c r="G76" s="13"/>
      <c r="H76" s="13"/>
      <c r="I76" s="8" t="s">
        <v>751</v>
      </c>
      <c r="J76" s="8" t="s">
        <v>752</v>
      </c>
      <c r="K76" s="2" t="s">
        <v>52</v>
      </c>
      <c r="L76" s="2" t="s">
        <v>52</v>
      </c>
      <c r="M76" s="2" t="s">
        <v>752</v>
      </c>
      <c r="N76" s="2" t="s">
        <v>52</v>
      </c>
    </row>
    <row r="77" spans="1:14" ht="30" customHeight="1" x14ac:dyDescent="0.3">
      <c r="A77" s="8" t="s">
        <v>746</v>
      </c>
      <c r="B77" s="8" t="s">
        <v>744</v>
      </c>
      <c r="C77" s="8" t="s">
        <v>745</v>
      </c>
      <c r="D77" s="8" t="s">
        <v>67</v>
      </c>
      <c r="E77" s="13"/>
      <c r="F77" s="13"/>
      <c r="G77" s="13"/>
      <c r="H77" s="13"/>
      <c r="I77" s="8" t="s">
        <v>753</v>
      </c>
      <c r="J77" s="8" t="s">
        <v>754</v>
      </c>
      <c r="K77" s="2" t="s">
        <v>52</v>
      </c>
      <c r="L77" s="2" t="s">
        <v>52</v>
      </c>
      <c r="M77" s="2" t="s">
        <v>754</v>
      </c>
      <c r="N77" s="2" t="s">
        <v>52</v>
      </c>
    </row>
    <row r="78" spans="1:14" ht="30" customHeight="1" x14ac:dyDescent="0.3">
      <c r="A78" s="8" t="s">
        <v>748</v>
      </c>
      <c r="B78" s="8" t="s">
        <v>747</v>
      </c>
      <c r="C78" s="8" t="s">
        <v>745</v>
      </c>
      <c r="D78" s="8" t="s">
        <v>67</v>
      </c>
      <c r="E78" s="13"/>
      <c r="F78" s="13"/>
      <c r="G78" s="13"/>
      <c r="H78" s="13"/>
      <c r="I78" s="8" t="s">
        <v>755</v>
      </c>
      <c r="J78" s="8" t="s">
        <v>756</v>
      </c>
      <c r="K78" s="2" t="s">
        <v>52</v>
      </c>
      <c r="L78" s="2" t="s">
        <v>52</v>
      </c>
      <c r="M78" s="2" t="s">
        <v>756</v>
      </c>
      <c r="N78" s="2" t="s">
        <v>52</v>
      </c>
    </row>
    <row r="79" spans="1:14" ht="30" customHeight="1" x14ac:dyDescent="0.3">
      <c r="A79" s="8" t="s">
        <v>550</v>
      </c>
      <c r="B79" s="8" t="s">
        <v>542</v>
      </c>
      <c r="C79" s="8" t="s">
        <v>549</v>
      </c>
      <c r="D79" s="8" t="s">
        <v>67</v>
      </c>
      <c r="E79" s="13"/>
      <c r="F79" s="13"/>
      <c r="G79" s="13"/>
      <c r="H79" s="13"/>
      <c r="I79" s="8" t="s">
        <v>757</v>
      </c>
      <c r="J79" s="8" t="s">
        <v>736</v>
      </c>
      <c r="K79" s="2" t="s">
        <v>52</v>
      </c>
      <c r="L79" s="2" t="s">
        <v>52</v>
      </c>
      <c r="M79" s="2" t="s">
        <v>736</v>
      </c>
      <c r="N79" s="2" t="s">
        <v>52</v>
      </c>
    </row>
    <row r="80" spans="1:14" ht="30" customHeight="1" x14ac:dyDescent="0.3">
      <c r="A80" s="8" t="s">
        <v>553</v>
      </c>
      <c r="B80" s="8" t="s">
        <v>551</v>
      </c>
      <c r="C80" s="8" t="s">
        <v>552</v>
      </c>
      <c r="D80" s="8" t="s">
        <v>67</v>
      </c>
      <c r="E80" s="13"/>
      <c r="F80" s="13"/>
      <c r="G80" s="13"/>
      <c r="H80" s="13"/>
      <c r="I80" s="8" t="s">
        <v>758</v>
      </c>
      <c r="J80" s="8" t="s">
        <v>738</v>
      </c>
      <c r="K80" s="2" t="s">
        <v>52</v>
      </c>
      <c r="L80" s="2" t="s">
        <v>52</v>
      </c>
      <c r="M80" s="2" t="s">
        <v>738</v>
      </c>
      <c r="N80" s="2" t="s">
        <v>52</v>
      </c>
    </row>
    <row r="81" spans="1:14" ht="30" customHeight="1" x14ac:dyDescent="0.3">
      <c r="A81" s="8" t="s">
        <v>760</v>
      </c>
      <c r="B81" s="8" t="s">
        <v>744</v>
      </c>
      <c r="C81" s="8" t="s">
        <v>759</v>
      </c>
      <c r="D81" s="8" t="s">
        <v>67</v>
      </c>
      <c r="E81" s="13"/>
      <c r="F81" s="13"/>
      <c r="G81" s="13"/>
      <c r="H81" s="13"/>
      <c r="I81" s="8" t="s">
        <v>763</v>
      </c>
      <c r="J81" s="8" t="s">
        <v>754</v>
      </c>
      <c r="K81" s="2" t="s">
        <v>52</v>
      </c>
      <c r="L81" s="2" t="s">
        <v>52</v>
      </c>
      <c r="M81" s="2" t="s">
        <v>754</v>
      </c>
      <c r="N81" s="2" t="s">
        <v>52</v>
      </c>
    </row>
    <row r="82" spans="1:14" ht="30" customHeight="1" x14ac:dyDescent="0.3">
      <c r="A82" s="8" t="s">
        <v>762</v>
      </c>
      <c r="B82" s="8" t="s">
        <v>747</v>
      </c>
      <c r="C82" s="8" t="s">
        <v>761</v>
      </c>
      <c r="D82" s="8" t="s">
        <v>67</v>
      </c>
      <c r="E82" s="13"/>
      <c r="F82" s="13"/>
      <c r="G82" s="13"/>
      <c r="H82" s="13"/>
      <c r="I82" s="8" t="s">
        <v>764</v>
      </c>
      <c r="J82" s="8" t="s">
        <v>756</v>
      </c>
      <c r="K82" s="2" t="s">
        <v>52</v>
      </c>
      <c r="L82" s="2" t="s">
        <v>52</v>
      </c>
      <c r="M82" s="2" t="s">
        <v>756</v>
      </c>
      <c r="N82" s="2" t="s">
        <v>52</v>
      </c>
    </row>
    <row r="83" spans="1:14" ht="30" customHeight="1" x14ac:dyDescent="0.3">
      <c r="A83" s="8" t="s">
        <v>557</v>
      </c>
      <c r="B83" s="8" t="s">
        <v>556</v>
      </c>
      <c r="C83" s="8" t="s">
        <v>525</v>
      </c>
      <c r="D83" s="8" t="s">
        <v>198</v>
      </c>
      <c r="E83" s="13"/>
      <c r="F83" s="13"/>
      <c r="G83" s="13"/>
      <c r="H83" s="13"/>
      <c r="I83" s="8" t="s">
        <v>765</v>
      </c>
      <c r="J83" s="8" t="s">
        <v>766</v>
      </c>
      <c r="K83" s="2" t="s">
        <v>52</v>
      </c>
      <c r="L83" s="2" t="s">
        <v>52</v>
      </c>
      <c r="M83" s="2" t="s">
        <v>766</v>
      </c>
      <c r="N83" s="2" t="s">
        <v>52</v>
      </c>
    </row>
    <row r="84" spans="1:14" ht="30" customHeight="1" x14ac:dyDescent="0.3">
      <c r="A84" s="8" t="s">
        <v>560</v>
      </c>
      <c r="B84" s="8" t="s">
        <v>558</v>
      </c>
      <c r="C84" s="8" t="s">
        <v>559</v>
      </c>
      <c r="D84" s="8" t="s">
        <v>67</v>
      </c>
      <c r="E84" s="13"/>
      <c r="F84" s="13"/>
      <c r="G84" s="13"/>
      <c r="H84" s="13"/>
      <c r="I84" s="8" t="s">
        <v>767</v>
      </c>
      <c r="J84" s="8" t="s">
        <v>555</v>
      </c>
      <c r="K84" s="2" t="s">
        <v>52</v>
      </c>
      <c r="L84" s="2" t="s">
        <v>52</v>
      </c>
      <c r="M84" s="2" t="s">
        <v>555</v>
      </c>
      <c r="N84" s="2" t="s">
        <v>52</v>
      </c>
    </row>
    <row r="85" spans="1:14" ht="30" customHeight="1" x14ac:dyDescent="0.3">
      <c r="A85" s="8" t="s">
        <v>565</v>
      </c>
      <c r="B85" s="8" t="s">
        <v>563</v>
      </c>
      <c r="C85" s="8" t="s">
        <v>564</v>
      </c>
      <c r="D85" s="8" t="s">
        <v>67</v>
      </c>
      <c r="E85" s="13"/>
      <c r="F85" s="13"/>
      <c r="G85" s="13"/>
      <c r="H85" s="13"/>
      <c r="I85" s="8" t="s">
        <v>768</v>
      </c>
      <c r="J85" s="8" t="s">
        <v>52</v>
      </c>
      <c r="K85" s="2" t="s">
        <v>52</v>
      </c>
      <c r="L85" s="2" t="s">
        <v>52</v>
      </c>
      <c r="M85" s="2" t="s">
        <v>52</v>
      </c>
      <c r="N85" s="2" t="s">
        <v>52</v>
      </c>
    </row>
    <row r="86" spans="1:14" ht="30" customHeight="1" x14ac:dyDescent="0.3">
      <c r="A86" s="8" t="s">
        <v>574</v>
      </c>
      <c r="B86" s="8" t="s">
        <v>572</v>
      </c>
      <c r="C86" s="8" t="s">
        <v>573</v>
      </c>
      <c r="D86" s="8" t="s">
        <v>67</v>
      </c>
      <c r="E86" s="13"/>
      <c r="F86" s="13"/>
      <c r="G86" s="13"/>
      <c r="H86" s="13"/>
      <c r="I86" s="8" t="s">
        <v>769</v>
      </c>
      <c r="J86" s="8" t="s">
        <v>571</v>
      </c>
      <c r="K86" s="2" t="s">
        <v>52</v>
      </c>
      <c r="L86" s="2" t="s">
        <v>52</v>
      </c>
      <c r="M86" s="2" t="s">
        <v>571</v>
      </c>
      <c r="N86" s="2" t="s">
        <v>52</v>
      </c>
    </row>
    <row r="87" spans="1:14" ht="30" customHeight="1" x14ac:dyDescent="0.3">
      <c r="A87" s="8" t="s">
        <v>569</v>
      </c>
      <c r="B87" s="8" t="s">
        <v>567</v>
      </c>
      <c r="C87" s="8" t="s">
        <v>568</v>
      </c>
      <c r="D87" s="8" t="s">
        <v>113</v>
      </c>
      <c r="E87" s="13"/>
      <c r="F87" s="13"/>
      <c r="G87" s="13"/>
      <c r="H87" s="13"/>
      <c r="I87" s="8" t="s">
        <v>770</v>
      </c>
      <c r="J87" s="8" t="s">
        <v>771</v>
      </c>
      <c r="K87" s="2" t="s">
        <v>52</v>
      </c>
      <c r="L87" s="2" t="s">
        <v>52</v>
      </c>
      <c r="M87" s="2" t="s">
        <v>771</v>
      </c>
      <c r="N87" s="2" t="s">
        <v>52</v>
      </c>
    </row>
    <row r="88" spans="1:14" ht="30" customHeight="1" x14ac:dyDescent="0.3">
      <c r="A88" s="8" t="s">
        <v>579</v>
      </c>
      <c r="B88" s="8" t="s">
        <v>578</v>
      </c>
      <c r="C88" s="8" t="s">
        <v>286</v>
      </c>
      <c r="D88" s="8" t="s">
        <v>113</v>
      </c>
      <c r="E88" s="13"/>
      <c r="F88" s="13"/>
      <c r="G88" s="13"/>
      <c r="H88" s="13"/>
      <c r="I88" s="8" t="s">
        <v>772</v>
      </c>
      <c r="J88" s="8" t="s">
        <v>577</v>
      </c>
      <c r="K88" s="2" t="s">
        <v>52</v>
      </c>
      <c r="L88" s="2" t="s">
        <v>52</v>
      </c>
      <c r="M88" s="2" t="s">
        <v>577</v>
      </c>
      <c r="N88" s="2" t="s">
        <v>52</v>
      </c>
    </row>
    <row r="89" spans="1:14" ht="30" customHeight="1" x14ac:dyDescent="0.3">
      <c r="A89" s="8" t="s">
        <v>583</v>
      </c>
      <c r="B89" s="8" t="s">
        <v>582</v>
      </c>
      <c r="C89" s="8" t="s">
        <v>144</v>
      </c>
      <c r="D89" s="8" t="s">
        <v>67</v>
      </c>
      <c r="E89" s="13"/>
      <c r="F89" s="13"/>
      <c r="G89" s="13"/>
      <c r="H89" s="13"/>
      <c r="I89" s="8" t="s">
        <v>773</v>
      </c>
      <c r="J89" s="8" t="s">
        <v>581</v>
      </c>
      <c r="K89" s="2" t="s">
        <v>52</v>
      </c>
      <c r="L89" s="2" t="s">
        <v>52</v>
      </c>
      <c r="M89" s="2" t="s">
        <v>581</v>
      </c>
      <c r="N89" s="2" t="s">
        <v>52</v>
      </c>
    </row>
    <row r="90" spans="1:14" ht="30" customHeight="1" x14ac:dyDescent="0.3">
      <c r="A90" s="8" t="s">
        <v>586</v>
      </c>
      <c r="B90" s="8" t="s">
        <v>582</v>
      </c>
      <c r="C90" s="8" t="s">
        <v>585</v>
      </c>
      <c r="D90" s="8" t="s">
        <v>67</v>
      </c>
      <c r="E90" s="13"/>
      <c r="F90" s="13"/>
      <c r="G90" s="13"/>
      <c r="H90" s="13"/>
      <c r="I90" s="8" t="s">
        <v>774</v>
      </c>
      <c r="J90" s="8" t="s">
        <v>581</v>
      </c>
      <c r="K90" s="2" t="s">
        <v>52</v>
      </c>
      <c r="L90" s="2" t="s">
        <v>52</v>
      </c>
      <c r="M90" s="2" t="s">
        <v>581</v>
      </c>
      <c r="N90" s="2" t="s">
        <v>52</v>
      </c>
    </row>
    <row r="91" spans="1:14" ht="30" customHeight="1" x14ac:dyDescent="0.3">
      <c r="A91" s="8" t="s">
        <v>590</v>
      </c>
      <c r="B91" s="8" t="s">
        <v>588</v>
      </c>
      <c r="C91" s="8" t="s">
        <v>589</v>
      </c>
      <c r="D91" s="8" t="s">
        <v>482</v>
      </c>
      <c r="E91" s="13"/>
      <c r="F91" s="13"/>
      <c r="G91" s="13"/>
      <c r="H91" s="13"/>
      <c r="I91" s="8" t="s">
        <v>775</v>
      </c>
      <c r="J91" s="8" t="s">
        <v>776</v>
      </c>
      <c r="K91" s="2" t="s">
        <v>52</v>
      </c>
      <c r="L91" s="2" t="s">
        <v>52</v>
      </c>
      <c r="M91" s="2" t="s">
        <v>776</v>
      </c>
      <c r="N91" s="2" t="s">
        <v>52</v>
      </c>
    </row>
    <row r="92" spans="1:14" ht="30" customHeight="1" x14ac:dyDescent="0.3">
      <c r="A92" s="8" t="s">
        <v>592</v>
      </c>
      <c r="B92" s="8" t="s">
        <v>591</v>
      </c>
      <c r="C92" s="8" t="s">
        <v>589</v>
      </c>
      <c r="D92" s="8" t="s">
        <v>482</v>
      </c>
      <c r="E92" s="13"/>
      <c r="F92" s="13"/>
      <c r="G92" s="13"/>
      <c r="H92" s="13"/>
      <c r="I92" s="8" t="s">
        <v>781</v>
      </c>
      <c r="J92" s="8" t="s">
        <v>776</v>
      </c>
      <c r="K92" s="2" t="s">
        <v>52</v>
      </c>
      <c r="L92" s="2" t="s">
        <v>52</v>
      </c>
      <c r="M92" s="2" t="s">
        <v>776</v>
      </c>
      <c r="N92" s="2" t="s">
        <v>52</v>
      </c>
    </row>
    <row r="93" spans="1:14" ht="30" customHeight="1" x14ac:dyDescent="0.3">
      <c r="A93" s="8" t="s">
        <v>778</v>
      </c>
      <c r="B93" s="8" t="s">
        <v>777</v>
      </c>
      <c r="C93" s="8" t="s">
        <v>589</v>
      </c>
      <c r="D93" s="8" t="s">
        <v>482</v>
      </c>
      <c r="E93" s="13"/>
      <c r="F93" s="13"/>
      <c r="G93" s="13"/>
      <c r="H93" s="13"/>
      <c r="I93" s="8" t="s">
        <v>786</v>
      </c>
      <c r="J93" s="8" t="s">
        <v>776</v>
      </c>
      <c r="K93" s="2" t="s">
        <v>52</v>
      </c>
      <c r="L93" s="2" t="s">
        <v>52</v>
      </c>
      <c r="M93" s="2" t="s">
        <v>776</v>
      </c>
      <c r="N93" s="2" t="s">
        <v>52</v>
      </c>
    </row>
    <row r="94" spans="1:14" ht="30" customHeight="1" x14ac:dyDescent="0.3">
      <c r="A94" s="8" t="s">
        <v>780</v>
      </c>
      <c r="B94" s="8" t="s">
        <v>779</v>
      </c>
      <c r="C94" s="8" t="s">
        <v>589</v>
      </c>
      <c r="D94" s="8" t="s">
        <v>482</v>
      </c>
      <c r="E94" s="13"/>
      <c r="F94" s="13"/>
      <c r="G94" s="13"/>
      <c r="H94" s="13"/>
      <c r="I94" s="8" t="s">
        <v>790</v>
      </c>
      <c r="J94" s="8" t="s">
        <v>776</v>
      </c>
      <c r="K94" s="2" t="s">
        <v>52</v>
      </c>
      <c r="L94" s="2" t="s">
        <v>52</v>
      </c>
      <c r="M94" s="2" t="s">
        <v>776</v>
      </c>
      <c r="N94" s="2" t="s">
        <v>52</v>
      </c>
    </row>
    <row r="95" spans="1:14" ht="30" customHeight="1" x14ac:dyDescent="0.3">
      <c r="A95" s="8" t="s">
        <v>783</v>
      </c>
      <c r="B95" s="8" t="s">
        <v>782</v>
      </c>
      <c r="C95" s="8" t="s">
        <v>589</v>
      </c>
      <c r="D95" s="8" t="s">
        <v>482</v>
      </c>
      <c r="E95" s="13"/>
      <c r="F95" s="13"/>
      <c r="G95" s="13"/>
      <c r="H95" s="13"/>
      <c r="I95" s="8" t="s">
        <v>791</v>
      </c>
      <c r="J95" s="8" t="s">
        <v>776</v>
      </c>
      <c r="K95" s="2" t="s">
        <v>52</v>
      </c>
      <c r="L95" s="2" t="s">
        <v>52</v>
      </c>
      <c r="M95" s="2" t="s">
        <v>776</v>
      </c>
      <c r="N95" s="2" t="s">
        <v>52</v>
      </c>
    </row>
    <row r="96" spans="1:14" ht="30" customHeight="1" x14ac:dyDescent="0.3">
      <c r="A96" s="8" t="s">
        <v>785</v>
      </c>
      <c r="B96" s="8" t="s">
        <v>784</v>
      </c>
      <c r="C96" s="8" t="s">
        <v>589</v>
      </c>
      <c r="D96" s="8" t="s">
        <v>482</v>
      </c>
      <c r="E96" s="13"/>
      <c r="F96" s="13"/>
      <c r="G96" s="13"/>
      <c r="H96" s="13"/>
      <c r="I96" s="8" t="s">
        <v>792</v>
      </c>
      <c r="J96" s="8" t="s">
        <v>776</v>
      </c>
      <c r="K96" s="2" t="s">
        <v>52</v>
      </c>
      <c r="L96" s="2" t="s">
        <v>52</v>
      </c>
      <c r="M96" s="2" t="s">
        <v>776</v>
      </c>
      <c r="N96" s="2" t="s">
        <v>52</v>
      </c>
    </row>
    <row r="97" spans="1:14" ht="30" customHeight="1" x14ac:dyDescent="0.3">
      <c r="A97" s="8" t="s">
        <v>789</v>
      </c>
      <c r="B97" s="8" t="s">
        <v>787</v>
      </c>
      <c r="C97" s="8" t="s">
        <v>788</v>
      </c>
      <c r="D97" s="8" t="s">
        <v>625</v>
      </c>
      <c r="E97" s="13"/>
      <c r="F97" s="13"/>
      <c r="G97" s="13"/>
      <c r="H97" s="13"/>
      <c r="I97" s="8" t="s">
        <v>793</v>
      </c>
      <c r="J97" s="8" t="s">
        <v>794</v>
      </c>
      <c r="K97" s="2" t="s">
        <v>795</v>
      </c>
      <c r="L97" s="2" t="s">
        <v>52</v>
      </c>
      <c r="M97" s="2" t="s">
        <v>794</v>
      </c>
      <c r="N97" s="2" t="s">
        <v>62</v>
      </c>
    </row>
    <row r="98" spans="1:14" ht="30" customHeight="1" x14ac:dyDescent="0.3">
      <c r="A98" s="8" t="s">
        <v>596</v>
      </c>
      <c r="B98" s="8" t="s">
        <v>594</v>
      </c>
      <c r="C98" s="8" t="s">
        <v>595</v>
      </c>
      <c r="D98" s="8" t="s">
        <v>67</v>
      </c>
      <c r="E98" s="13"/>
      <c r="F98" s="13"/>
      <c r="G98" s="13"/>
      <c r="H98" s="13"/>
      <c r="I98" s="8" t="s">
        <v>796</v>
      </c>
      <c r="J98" s="8" t="s">
        <v>797</v>
      </c>
      <c r="K98" s="2" t="s">
        <v>52</v>
      </c>
      <c r="L98" s="2" t="s">
        <v>52</v>
      </c>
      <c r="M98" s="2" t="s">
        <v>797</v>
      </c>
      <c r="N98" s="2" t="s">
        <v>52</v>
      </c>
    </row>
    <row r="99" spans="1:14" ht="30" customHeight="1" x14ac:dyDescent="0.3">
      <c r="A99" s="8" t="s">
        <v>799</v>
      </c>
      <c r="B99" s="8" t="s">
        <v>798</v>
      </c>
      <c r="C99" s="8" t="s">
        <v>595</v>
      </c>
      <c r="D99" s="8" t="s">
        <v>67</v>
      </c>
      <c r="E99" s="13"/>
      <c r="F99" s="13"/>
      <c r="G99" s="13"/>
      <c r="H99" s="13"/>
      <c r="I99" s="8" t="s">
        <v>803</v>
      </c>
      <c r="J99" s="8" t="s">
        <v>797</v>
      </c>
      <c r="K99" s="2" t="s">
        <v>52</v>
      </c>
      <c r="L99" s="2" t="s">
        <v>52</v>
      </c>
      <c r="M99" s="2" t="s">
        <v>797</v>
      </c>
      <c r="N99" s="2" t="s">
        <v>52</v>
      </c>
    </row>
    <row r="100" spans="1:14" ht="30" customHeight="1" x14ac:dyDescent="0.3">
      <c r="A100" s="8" t="s">
        <v>802</v>
      </c>
      <c r="B100" s="8" t="s">
        <v>800</v>
      </c>
      <c r="C100" s="8" t="s">
        <v>801</v>
      </c>
      <c r="D100" s="8" t="s">
        <v>67</v>
      </c>
      <c r="E100" s="13"/>
      <c r="F100" s="13"/>
      <c r="G100" s="13"/>
      <c r="H100" s="13"/>
      <c r="I100" s="8" t="s">
        <v>804</v>
      </c>
      <c r="J100" s="8" t="s">
        <v>797</v>
      </c>
      <c r="K100" s="2" t="s">
        <v>52</v>
      </c>
      <c r="L100" s="2" t="s">
        <v>52</v>
      </c>
      <c r="M100" s="2" t="s">
        <v>797</v>
      </c>
      <c r="N100" s="2" t="s">
        <v>52</v>
      </c>
    </row>
    <row r="101" spans="1:14" ht="30" customHeight="1" x14ac:dyDescent="0.3">
      <c r="A101" s="8" t="s">
        <v>600</v>
      </c>
      <c r="B101" s="8" t="s">
        <v>599</v>
      </c>
      <c r="C101" s="8" t="s">
        <v>52</v>
      </c>
      <c r="D101" s="8" t="s">
        <v>67</v>
      </c>
      <c r="E101" s="13"/>
      <c r="F101" s="13"/>
      <c r="G101" s="13"/>
      <c r="H101" s="13"/>
      <c r="I101" s="8" t="s">
        <v>805</v>
      </c>
      <c r="J101" s="8" t="s">
        <v>598</v>
      </c>
      <c r="K101" s="2" t="s">
        <v>52</v>
      </c>
      <c r="L101" s="2" t="s">
        <v>52</v>
      </c>
      <c r="M101" s="2" t="s">
        <v>598</v>
      </c>
      <c r="N101" s="2" t="s">
        <v>52</v>
      </c>
    </row>
    <row r="102" spans="1:14" ht="30" customHeight="1" x14ac:dyDescent="0.3">
      <c r="A102" s="8" t="s">
        <v>603</v>
      </c>
      <c r="B102" s="8" t="s">
        <v>602</v>
      </c>
      <c r="C102" s="8" t="s">
        <v>589</v>
      </c>
      <c r="D102" s="8" t="s">
        <v>482</v>
      </c>
      <c r="E102" s="13"/>
      <c r="F102" s="13"/>
      <c r="G102" s="13"/>
      <c r="H102" s="13"/>
      <c r="I102" s="8" t="s">
        <v>806</v>
      </c>
      <c r="J102" s="8" t="s">
        <v>776</v>
      </c>
      <c r="K102" s="2" t="s">
        <v>52</v>
      </c>
      <c r="L102" s="2" t="s">
        <v>52</v>
      </c>
      <c r="M102" s="2" t="s">
        <v>776</v>
      </c>
      <c r="N102" s="2" t="s">
        <v>52</v>
      </c>
    </row>
    <row r="103" spans="1:14" ht="30" customHeight="1" x14ac:dyDescent="0.3">
      <c r="A103" s="8" t="s">
        <v>605</v>
      </c>
      <c r="B103" s="8" t="s">
        <v>139</v>
      </c>
      <c r="C103" s="8" t="s">
        <v>604</v>
      </c>
      <c r="D103" s="8" t="s">
        <v>113</v>
      </c>
      <c r="E103" s="13"/>
      <c r="F103" s="13"/>
      <c r="G103" s="13"/>
      <c r="H103" s="13"/>
      <c r="I103" s="8" t="s">
        <v>811</v>
      </c>
      <c r="J103" s="8" t="s">
        <v>577</v>
      </c>
      <c r="K103" s="2" t="s">
        <v>52</v>
      </c>
      <c r="L103" s="2" t="s">
        <v>52</v>
      </c>
      <c r="M103" s="2" t="s">
        <v>577</v>
      </c>
      <c r="N103" s="2" t="s">
        <v>52</v>
      </c>
    </row>
    <row r="104" spans="1:14" ht="30" customHeight="1" x14ac:dyDescent="0.3">
      <c r="A104" s="8" t="s">
        <v>808</v>
      </c>
      <c r="B104" s="8" t="s">
        <v>807</v>
      </c>
      <c r="C104" s="8" t="s">
        <v>589</v>
      </c>
      <c r="D104" s="8" t="s">
        <v>482</v>
      </c>
      <c r="E104" s="13"/>
      <c r="F104" s="13"/>
      <c r="G104" s="13"/>
      <c r="H104" s="13"/>
      <c r="I104" s="8" t="s">
        <v>812</v>
      </c>
      <c r="J104" s="8" t="s">
        <v>776</v>
      </c>
      <c r="K104" s="2" t="s">
        <v>52</v>
      </c>
      <c r="L104" s="2" t="s">
        <v>52</v>
      </c>
      <c r="M104" s="2" t="s">
        <v>776</v>
      </c>
      <c r="N104" s="2" t="s">
        <v>52</v>
      </c>
    </row>
    <row r="105" spans="1:14" ht="30" customHeight="1" x14ac:dyDescent="0.3">
      <c r="A105" s="8" t="s">
        <v>810</v>
      </c>
      <c r="B105" s="8" t="s">
        <v>809</v>
      </c>
      <c r="C105" s="8" t="s">
        <v>589</v>
      </c>
      <c r="D105" s="8" t="s">
        <v>482</v>
      </c>
      <c r="E105" s="13"/>
      <c r="F105" s="13"/>
      <c r="G105" s="13"/>
      <c r="H105" s="13"/>
      <c r="I105" s="8" t="s">
        <v>813</v>
      </c>
      <c r="J105" s="8" t="s">
        <v>776</v>
      </c>
      <c r="K105" s="2" t="s">
        <v>52</v>
      </c>
      <c r="L105" s="2" t="s">
        <v>52</v>
      </c>
      <c r="M105" s="2" t="s">
        <v>776</v>
      </c>
      <c r="N105" s="2" t="s">
        <v>52</v>
      </c>
    </row>
    <row r="106" spans="1:14" ht="30" customHeight="1" x14ac:dyDescent="0.3">
      <c r="A106" s="8" t="s">
        <v>610</v>
      </c>
      <c r="B106" s="8" t="s">
        <v>608</v>
      </c>
      <c r="C106" s="8" t="s">
        <v>609</v>
      </c>
      <c r="D106" s="8" t="s">
        <v>67</v>
      </c>
      <c r="E106" s="13"/>
      <c r="F106" s="13"/>
      <c r="G106" s="13"/>
      <c r="H106" s="13"/>
      <c r="I106" s="8" t="s">
        <v>814</v>
      </c>
      <c r="J106" s="8" t="s">
        <v>815</v>
      </c>
      <c r="K106" s="2" t="s">
        <v>52</v>
      </c>
      <c r="L106" s="2" t="s">
        <v>52</v>
      </c>
      <c r="M106" s="2" t="s">
        <v>815</v>
      </c>
      <c r="N106" s="2" t="s">
        <v>52</v>
      </c>
    </row>
    <row r="107" spans="1:14" ht="30" customHeight="1" x14ac:dyDescent="0.3">
      <c r="A107" s="8" t="s">
        <v>818</v>
      </c>
      <c r="B107" s="8" t="s">
        <v>816</v>
      </c>
      <c r="C107" s="8" t="s">
        <v>817</v>
      </c>
      <c r="D107" s="8" t="s">
        <v>67</v>
      </c>
      <c r="E107" s="13"/>
      <c r="F107" s="13"/>
      <c r="G107" s="13"/>
      <c r="H107" s="13"/>
      <c r="I107" s="8" t="s">
        <v>822</v>
      </c>
      <c r="J107" s="8" t="s">
        <v>815</v>
      </c>
      <c r="K107" s="2" t="s">
        <v>52</v>
      </c>
      <c r="L107" s="2" t="s">
        <v>52</v>
      </c>
      <c r="M107" s="2" t="s">
        <v>815</v>
      </c>
      <c r="N107" s="2" t="s">
        <v>52</v>
      </c>
    </row>
    <row r="108" spans="1:14" ht="30" customHeight="1" x14ac:dyDescent="0.3">
      <c r="A108" s="8" t="s">
        <v>821</v>
      </c>
      <c r="B108" s="8" t="s">
        <v>819</v>
      </c>
      <c r="C108" s="8" t="s">
        <v>820</v>
      </c>
      <c r="D108" s="8" t="s">
        <v>67</v>
      </c>
      <c r="E108" s="13"/>
      <c r="F108" s="13"/>
      <c r="G108" s="13"/>
      <c r="H108" s="13"/>
      <c r="I108" s="8" t="s">
        <v>823</v>
      </c>
      <c r="J108" s="8" t="s">
        <v>815</v>
      </c>
      <c r="K108" s="2" t="s">
        <v>52</v>
      </c>
      <c r="L108" s="2" t="s">
        <v>52</v>
      </c>
      <c r="M108" s="2" t="s">
        <v>815</v>
      </c>
      <c r="N108" s="2" t="s">
        <v>52</v>
      </c>
    </row>
    <row r="109" spans="1:14" ht="30" customHeight="1" x14ac:dyDescent="0.3">
      <c r="A109" s="8" t="s">
        <v>613</v>
      </c>
      <c r="B109" s="8" t="s">
        <v>588</v>
      </c>
      <c r="C109" s="8" t="s">
        <v>612</v>
      </c>
      <c r="D109" s="8" t="s">
        <v>482</v>
      </c>
      <c r="E109" s="13"/>
      <c r="F109" s="13"/>
      <c r="G109" s="13"/>
      <c r="H109" s="13"/>
      <c r="I109" s="8" t="s">
        <v>824</v>
      </c>
      <c r="J109" s="8" t="s">
        <v>776</v>
      </c>
      <c r="K109" s="2" t="s">
        <v>52</v>
      </c>
      <c r="L109" s="2" t="s">
        <v>52</v>
      </c>
      <c r="M109" s="2" t="s">
        <v>776</v>
      </c>
      <c r="N109" s="2" t="s">
        <v>52</v>
      </c>
    </row>
    <row r="110" spans="1:14" ht="30" customHeight="1" x14ac:dyDescent="0.3">
      <c r="A110" s="8" t="s">
        <v>825</v>
      </c>
      <c r="B110" s="8" t="s">
        <v>777</v>
      </c>
      <c r="C110" s="8" t="s">
        <v>612</v>
      </c>
      <c r="D110" s="8" t="s">
        <v>482</v>
      </c>
      <c r="E110" s="13"/>
      <c r="F110" s="13"/>
      <c r="G110" s="13"/>
      <c r="H110" s="13"/>
      <c r="I110" s="8" t="s">
        <v>827</v>
      </c>
      <c r="J110" s="8" t="s">
        <v>776</v>
      </c>
      <c r="K110" s="2" t="s">
        <v>52</v>
      </c>
      <c r="L110" s="2" t="s">
        <v>52</v>
      </c>
      <c r="M110" s="2" t="s">
        <v>776</v>
      </c>
      <c r="N110" s="2" t="s">
        <v>52</v>
      </c>
    </row>
    <row r="111" spans="1:14" ht="30" customHeight="1" x14ac:dyDescent="0.3">
      <c r="A111" s="8" t="s">
        <v>826</v>
      </c>
      <c r="B111" s="8" t="s">
        <v>779</v>
      </c>
      <c r="C111" s="8" t="s">
        <v>612</v>
      </c>
      <c r="D111" s="8" t="s">
        <v>482</v>
      </c>
      <c r="E111" s="13"/>
      <c r="F111" s="13"/>
      <c r="G111" s="13"/>
      <c r="H111" s="13"/>
      <c r="I111" s="8" t="s">
        <v>828</v>
      </c>
      <c r="J111" s="8" t="s">
        <v>776</v>
      </c>
      <c r="K111" s="2" t="s">
        <v>52</v>
      </c>
      <c r="L111" s="2" t="s">
        <v>52</v>
      </c>
      <c r="M111" s="2" t="s">
        <v>776</v>
      </c>
      <c r="N111" s="2" t="s">
        <v>52</v>
      </c>
    </row>
    <row r="112" spans="1:14" ht="30" customHeight="1" x14ac:dyDescent="0.3">
      <c r="A112" s="8" t="s">
        <v>620</v>
      </c>
      <c r="B112" s="8" t="s">
        <v>618</v>
      </c>
      <c r="C112" s="8" t="s">
        <v>619</v>
      </c>
      <c r="D112" s="8" t="s">
        <v>67</v>
      </c>
      <c r="E112" s="13"/>
      <c r="F112" s="13"/>
      <c r="G112" s="13"/>
      <c r="H112" s="13"/>
      <c r="I112" s="8" t="s">
        <v>829</v>
      </c>
      <c r="J112" s="8" t="s">
        <v>830</v>
      </c>
      <c r="K112" s="2" t="s">
        <v>52</v>
      </c>
      <c r="L112" s="2" t="s">
        <v>52</v>
      </c>
      <c r="M112" s="2" t="s">
        <v>830</v>
      </c>
      <c r="N112" s="2" t="s">
        <v>52</v>
      </c>
    </row>
    <row r="113" spans="1:14" ht="30" customHeight="1" x14ac:dyDescent="0.3">
      <c r="A113" s="8" t="s">
        <v>626</v>
      </c>
      <c r="B113" s="8" t="s">
        <v>623</v>
      </c>
      <c r="C113" s="8" t="s">
        <v>624</v>
      </c>
      <c r="D113" s="8" t="s">
        <v>625</v>
      </c>
      <c r="E113" s="13"/>
      <c r="F113" s="13"/>
      <c r="G113" s="13"/>
      <c r="H113" s="13"/>
      <c r="I113" s="8" t="s">
        <v>831</v>
      </c>
      <c r="J113" s="8" t="s">
        <v>832</v>
      </c>
      <c r="K113" s="2" t="s">
        <v>795</v>
      </c>
      <c r="L113" s="2" t="s">
        <v>52</v>
      </c>
      <c r="M113" s="2" t="s">
        <v>832</v>
      </c>
      <c r="N113" s="2" t="s">
        <v>62</v>
      </c>
    </row>
    <row r="114" spans="1:14" ht="30" customHeight="1" x14ac:dyDescent="0.3">
      <c r="A114" s="8" t="s">
        <v>629</v>
      </c>
      <c r="B114" s="8" t="s">
        <v>627</v>
      </c>
      <c r="C114" s="8" t="s">
        <v>628</v>
      </c>
      <c r="D114" s="8" t="s">
        <v>625</v>
      </c>
      <c r="E114" s="13"/>
      <c r="F114" s="13"/>
      <c r="G114" s="13"/>
      <c r="H114" s="13"/>
      <c r="I114" s="8" t="s">
        <v>833</v>
      </c>
      <c r="J114" s="8" t="s">
        <v>834</v>
      </c>
      <c r="K114" s="2" t="s">
        <v>795</v>
      </c>
      <c r="L114" s="2" t="s">
        <v>52</v>
      </c>
      <c r="M114" s="2" t="s">
        <v>834</v>
      </c>
      <c r="N114" s="2" t="s">
        <v>62</v>
      </c>
    </row>
    <row r="115" spans="1:14" ht="30" customHeight="1" x14ac:dyDescent="0.3">
      <c r="A115" s="8" t="s">
        <v>632</v>
      </c>
      <c r="B115" s="8" t="s">
        <v>630</v>
      </c>
      <c r="C115" s="8" t="s">
        <v>631</v>
      </c>
      <c r="D115" s="8" t="s">
        <v>625</v>
      </c>
      <c r="E115" s="13"/>
      <c r="F115" s="13"/>
      <c r="G115" s="13"/>
      <c r="H115" s="13"/>
      <c r="I115" s="8" t="s">
        <v>835</v>
      </c>
      <c r="J115" s="8" t="s">
        <v>836</v>
      </c>
      <c r="K115" s="2" t="s">
        <v>795</v>
      </c>
      <c r="L115" s="2" t="s">
        <v>52</v>
      </c>
      <c r="M115" s="2" t="s">
        <v>836</v>
      </c>
      <c r="N115" s="2" t="s">
        <v>62</v>
      </c>
    </row>
    <row r="116" spans="1:14" ht="30" customHeight="1" x14ac:dyDescent="0.3">
      <c r="A116" s="8" t="s">
        <v>635</v>
      </c>
      <c r="B116" s="8" t="s">
        <v>633</v>
      </c>
      <c r="C116" s="8" t="s">
        <v>634</v>
      </c>
      <c r="D116" s="8" t="s">
        <v>625</v>
      </c>
      <c r="E116" s="13"/>
      <c r="F116" s="13"/>
      <c r="G116" s="13"/>
      <c r="H116" s="13"/>
      <c r="I116" s="8" t="s">
        <v>837</v>
      </c>
      <c r="J116" s="8" t="s">
        <v>838</v>
      </c>
      <c r="K116" s="2" t="s">
        <v>795</v>
      </c>
      <c r="L116" s="2" t="s">
        <v>52</v>
      </c>
      <c r="M116" s="2" t="s">
        <v>838</v>
      </c>
      <c r="N116" s="2" t="s">
        <v>62</v>
      </c>
    </row>
    <row r="117" spans="1:14" ht="30" customHeight="1" x14ac:dyDescent="0.3">
      <c r="A117" s="8" t="s">
        <v>638</v>
      </c>
      <c r="B117" s="8" t="s">
        <v>637</v>
      </c>
      <c r="C117" s="8" t="s">
        <v>80</v>
      </c>
      <c r="D117" s="8" t="s">
        <v>67</v>
      </c>
      <c r="E117" s="13"/>
      <c r="F117" s="13"/>
      <c r="G117" s="13"/>
      <c r="H117" s="13"/>
      <c r="I117" s="8" t="s">
        <v>839</v>
      </c>
      <c r="J117" s="8" t="s">
        <v>840</v>
      </c>
      <c r="K117" s="2" t="s">
        <v>52</v>
      </c>
      <c r="L117" s="2" t="s">
        <v>52</v>
      </c>
      <c r="M117" s="2" t="s">
        <v>840</v>
      </c>
      <c r="N117" s="2" t="s">
        <v>52</v>
      </c>
    </row>
    <row r="118" spans="1:14" ht="30" customHeight="1" x14ac:dyDescent="0.3">
      <c r="A118" s="8" t="s">
        <v>640</v>
      </c>
      <c r="B118" s="8" t="s">
        <v>639</v>
      </c>
      <c r="C118" s="8" t="s">
        <v>80</v>
      </c>
      <c r="D118" s="8" t="s">
        <v>67</v>
      </c>
      <c r="E118" s="13"/>
      <c r="F118" s="13"/>
      <c r="G118" s="13"/>
      <c r="H118" s="13"/>
      <c r="I118" s="8" t="s">
        <v>841</v>
      </c>
      <c r="J118" s="8" t="s">
        <v>840</v>
      </c>
      <c r="K118" s="2" t="s">
        <v>52</v>
      </c>
      <c r="L118" s="2" t="s">
        <v>52</v>
      </c>
      <c r="M118" s="2" t="s">
        <v>840</v>
      </c>
      <c r="N118" s="2" t="s">
        <v>52</v>
      </c>
    </row>
    <row r="119" spans="1:14" ht="30" customHeight="1" x14ac:dyDescent="0.3">
      <c r="A119" s="8" t="s">
        <v>648</v>
      </c>
      <c r="B119" s="8" t="s">
        <v>646</v>
      </c>
      <c r="C119" s="8" t="s">
        <v>647</v>
      </c>
      <c r="D119" s="8" t="s">
        <v>279</v>
      </c>
      <c r="E119" s="13"/>
      <c r="F119" s="13"/>
      <c r="G119" s="13"/>
      <c r="H119" s="13"/>
      <c r="I119" s="8" t="s">
        <v>842</v>
      </c>
      <c r="J119" s="8" t="s">
        <v>843</v>
      </c>
      <c r="K119" s="2" t="s">
        <v>52</v>
      </c>
      <c r="L119" s="2" t="s">
        <v>52</v>
      </c>
      <c r="M119" s="2" t="s">
        <v>843</v>
      </c>
      <c r="N119" s="2" t="s">
        <v>52</v>
      </c>
    </row>
    <row r="120" spans="1:14" ht="30" customHeight="1" x14ac:dyDescent="0.3">
      <c r="A120" s="8" t="s">
        <v>659</v>
      </c>
      <c r="B120" s="8" t="s">
        <v>289</v>
      </c>
      <c r="C120" s="8" t="s">
        <v>657</v>
      </c>
      <c r="D120" s="8" t="s">
        <v>658</v>
      </c>
      <c r="E120" s="13"/>
      <c r="F120" s="13"/>
      <c r="G120" s="13"/>
      <c r="H120" s="13"/>
      <c r="I120" s="8" t="s">
        <v>844</v>
      </c>
      <c r="J120" s="8" t="s">
        <v>656</v>
      </c>
      <c r="K120" s="2" t="s">
        <v>52</v>
      </c>
      <c r="L120" s="2" t="s">
        <v>52</v>
      </c>
      <c r="M120" s="2" t="s">
        <v>656</v>
      </c>
      <c r="N120" s="2" t="s">
        <v>52</v>
      </c>
    </row>
    <row r="121" spans="1:14" ht="30" customHeight="1" x14ac:dyDescent="0.3">
      <c r="A121" s="8" t="s">
        <v>670</v>
      </c>
      <c r="B121" s="8" t="s">
        <v>669</v>
      </c>
      <c r="C121" s="8" t="s">
        <v>52</v>
      </c>
      <c r="D121" s="8" t="s">
        <v>67</v>
      </c>
      <c r="E121" s="13"/>
      <c r="F121" s="13"/>
      <c r="G121" s="13"/>
      <c r="H121" s="13"/>
      <c r="I121" s="8" t="s">
        <v>845</v>
      </c>
      <c r="J121" s="8" t="s">
        <v>668</v>
      </c>
      <c r="K121" s="2" t="s">
        <v>52</v>
      </c>
      <c r="L121" s="2" t="s">
        <v>52</v>
      </c>
      <c r="M121" s="2" t="s">
        <v>668</v>
      </c>
      <c r="N121" s="2" t="s">
        <v>52</v>
      </c>
    </row>
    <row r="122" spans="1:14" ht="30" customHeight="1" x14ac:dyDescent="0.3">
      <c r="A122" s="8" t="s">
        <v>672</v>
      </c>
      <c r="B122" s="8" t="s">
        <v>671</v>
      </c>
      <c r="C122" s="8" t="s">
        <v>328</v>
      </c>
      <c r="D122" s="8" t="s">
        <v>67</v>
      </c>
      <c r="E122" s="13"/>
      <c r="F122" s="13"/>
      <c r="G122" s="13"/>
      <c r="H122" s="13"/>
      <c r="I122" s="8" t="s">
        <v>846</v>
      </c>
      <c r="J122" s="8" t="s">
        <v>668</v>
      </c>
      <c r="K122" s="2" t="s">
        <v>52</v>
      </c>
      <c r="L122" s="2" t="s">
        <v>52</v>
      </c>
      <c r="M122" s="2" t="s">
        <v>668</v>
      </c>
      <c r="N122" s="2" t="s">
        <v>52</v>
      </c>
    </row>
    <row r="123" spans="1:14" ht="30" customHeight="1" x14ac:dyDescent="0.3">
      <c r="A123" s="8" t="s">
        <v>676</v>
      </c>
      <c r="B123" s="8" t="s">
        <v>675</v>
      </c>
      <c r="C123" s="8" t="s">
        <v>332</v>
      </c>
      <c r="D123" s="8" t="s">
        <v>67</v>
      </c>
      <c r="E123" s="13"/>
      <c r="F123" s="13"/>
      <c r="G123" s="13"/>
      <c r="H123" s="13"/>
      <c r="I123" s="8" t="s">
        <v>847</v>
      </c>
      <c r="J123" s="8" t="s">
        <v>674</v>
      </c>
      <c r="K123" s="2" t="s">
        <v>52</v>
      </c>
      <c r="L123" s="2" t="s">
        <v>52</v>
      </c>
      <c r="M123" s="2" t="s">
        <v>674</v>
      </c>
      <c r="N123" s="2" t="s">
        <v>52</v>
      </c>
    </row>
    <row r="124" spans="1:14" ht="30" customHeight="1" x14ac:dyDescent="0.3">
      <c r="A124" s="8" t="s">
        <v>679</v>
      </c>
      <c r="B124" s="8" t="s">
        <v>677</v>
      </c>
      <c r="C124" s="8" t="s">
        <v>678</v>
      </c>
      <c r="D124" s="8" t="s">
        <v>67</v>
      </c>
      <c r="E124" s="13"/>
      <c r="F124" s="13"/>
      <c r="G124" s="13"/>
      <c r="H124" s="13"/>
      <c r="I124" s="8" t="s">
        <v>848</v>
      </c>
      <c r="J124" s="8" t="s">
        <v>674</v>
      </c>
      <c r="K124" s="2" t="s">
        <v>52</v>
      </c>
      <c r="L124" s="2" t="s">
        <v>52</v>
      </c>
      <c r="M124" s="2" t="s">
        <v>674</v>
      </c>
      <c r="N124" s="2" t="s">
        <v>52</v>
      </c>
    </row>
    <row r="125" spans="1:14" ht="30" customHeight="1" x14ac:dyDescent="0.3">
      <c r="A125" s="8" t="s">
        <v>683</v>
      </c>
      <c r="B125" s="8" t="s">
        <v>681</v>
      </c>
      <c r="C125" s="8" t="s">
        <v>682</v>
      </c>
      <c r="D125" s="8" t="s">
        <v>67</v>
      </c>
      <c r="E125" s="13"/>
      <c r="F125" s="13"/>
      <c r="G125" s="13"/>
      <c r="H125" s="13"/>
      <c r="I125" s="8" t="s">
        <v>849</v>
      </c>
      <c r="J125" s="8" t="s">
        <v>850</v>
      </c>
      <c r="K125" s="2" t="s">
        <v>52</v>
      </c>
      <c r="L125" s="2" t="s">
        <v>52</v>
      </c>
      <c r="M125" s="2" t="s">
        <v>850</v>
      </c>
      <c r="N125" s="2" t="s">
        <v>52</v>
      </c>
    </row>
    <row r="126" spans="1:14" ht="30" customHeight="1" x14ac:dyDescent="0.3">
      <c r="A126" s="8" t="s">
        <v>687</v>
      </c>
      <c r="B126" s="8" t="s">
        <v>368</v>
      </c>
      <c r="C126" s="8" t="s">
        <v>686</v>
      </c>
      <c r="D126" s="8" t="s">
        <v>67</v>
      </c>
      <c r="E126" s="13"/>
      <c r="F126" s="13"/>
      <c r="G126" s="13"/>
      <c r="H126" s="13"/>
      <c r="I126" s="8" t="s">
        <v>851</v>
      </c>
      <c r="J126" s="8" t="s">
        <v>685</v>
      </c>
      <c r="K126" s="2" t="s">
        <v>52</v>
      </c>
      <c r="L126" s="2" t="s">
        <v>52</v>
      </c>
      <c r="M126" s="2" t="s">
        <v>685</v>
      </c>
      <c r="N126" s="2" t="s">
        <v>52</v>
      </c>
    </row>
    <row r="127" spans="1:14" ht="30" customHeight="1" x14ac:dyDescent="0.3">
      <c r="A127" s="8" t="s">
        <v>689</v>
      </c>
      <c r="B127" s="8" t="s">
        <v>368</v>
      </c>
      <c r="C127" s="8" t="s">
        <v>688</v>
      </c>
      <c r="D127" s="8" t="s">
        <v>67</v>
      </c>
      <c r="E127" s="13"/>
      <c r="F127" s="13"/>
      <c r="G127" s="13"/>
      <c r="H127" s="13"/>
      <c r="I127" s="8" t="s">
        <v>852</v>
      </c>
      <c r="J127" s="8" t="s">
        <v>685</v>
      </c>
      <c r="K127" s="2" t="s">
        <v>52</v>
      </c>
      <c r="L127" s="2" t="s">
        <v>52</v>
      </c>
      <c r="M127" s="2" t="s">
        <v>685</v>
      </c>
      <c r="N127" s="2" t="s">
        <v>52</v>
      </c>
    </row>
    <row r="128" spans="1:14" ht="30" customHeight="1" x14ac:dyDescent="0.3">
      <c r="A128" s="8" t="s">
        <v>696</v>
      </c>
      <c r="B128" s="8" t="s">
        <v>694</v>
      </c>
      <c r="C128" s="8" t="s">
        <v>695</v>
      </c>
      <c r="D128" s="8" t="s">
        <v>625</v>
      </c>
      <c r="E128" s="13"/>
      <c r="F128" s="13"/>
      <c r="G128" s="13"/>
      <c r="H128" s="13"/>
      <c r="I128" s="8" t="s">
        <v>853</v>
      </c>
      <c r="J128" s="8" t="s">
        <v>854</v>
      </c>
      <c r="K128" s="2" t="s">
        <v>795</v>
      </c>
      <c r="L128" s="2" t="s">
        <v>52</v>
      </c>
      <c r="M128" s="2" t="s">
        <v>854</v>
      </c>
      <c r="N128" s="2" t="s">
        <v>62</v>
      </c>
    </row>
    <row r="129" spans="1:14" ht="30" customHeight="1" x14ac:dyDescent="0.3">
      <c r="A129" s="8" t="s">
        <v>699</v>
      </c>
      <c r="B129" s="8" t="s">
        <v>697</v>
      </c>
      <c r="C129" s="8" t="s">
        <v>698</v>
      </c>
      <c r="D129" s="8" t="s">
        <v>625</v>
      </c>
      <c r="E129" s="13"/>
      <c r="F129" s="13"/>
      <c r="G129" s="13"/>
      <c r="H129" s="13"/>
      <c r="I129" s="8" t="s">
        <v>855</v>
      </c>
      <c r="J129" s="8" t="s">
        <v>856</v>
      </c>
      <c r="K129" s="2" t="s">
        <v>795</v>
      </c>
      <c r="L129" s="2" t="s">
        <v>52</v>
      </c>
      <c r="M129" s="2" t="s">
        <v>856</v>
      </c>
      <c r="N129" s="2" t="s">
        <v>62</v>
      </c>
    </row>
    <row r="130" spans="1:14" ht="30" customHeight="1" x14ac:dyDescent="0.3">
      <c r="A130" s="8" t="s">
        <v>706</v>
      </c>
      <c r="B130" s="8" t="s">
        <v>704</v>
      </c>
      <c r="C130" s="8" t="s">
        <v>705</v>
      </c>
      <c r="D130" s="8" t="s">
        <v>67</v>
      </c>
      <c r="E130" s="13"/>
      <c r="F130" s="13"/>
      <c r="G130" s="13"/>
      <c r="H130" s="13"/>
      <c r="I130" s="8" t="s">
        <v>857</v>
      </c>
      <c r="J130" s="8" t="s">
        <v>701</v>
      </c>
      <c r="K130" s="2" t="s">
        <v>52</v>
      </c>
      <c r="L130" s="2" t="s">
        <v>52</v>
      </c>
      <c r="M130" s="2" t="s">
        <v>701</v>
      </c>
      <c r="N130" s="2" t="s">
        <v>52</v>
      </c>
    </row>
  </sheetData>
  <mergeCells count="2">
    <mergeCell ref="A1:J1"/>
    <mergeCell ref="A2:J2"/>
  </mergeCells>
  <phoneticPr fontId="1" type="noConversion"/>
  <pageMargins left="0.78740157480314954" right="0" top="0.39370078740157477" bottom="0.39370078740157477" header="0" footer="0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7</vt:i4>
      </vt:variant>
    </vt:vector>
  </HeadingPairs>
  <TitlesOfParts>
    <vt:vector size="12" baseType="lpstr">
      <vt:lpstr>원가계산서</vt:lpstr>
      <vt:lpstr>공종별집계표</vt:lpstr>
      <vt:lpstr>공종별내역서</vt:lpstr>
      <vt:lpstr>일위대가목록</vt:lpstr>
      <vt:lpstr>Sheet1</vt:lpstr>
      <vt:lpstr>공종별내역서!Print_Area</vt:lpstr>
      <vt:lpstr>공종별집계표!Print_Area</vt:lpstr>
      <vt:lpstr>일위대가목록!Print_Area</vt:lpstr>
      <vt:lpstr>공종별내역서!Print_Titles</vt:lpstr>
      <vt:lpstr>공종별집계표!Print_Titles</vt:lpstr>
      <vt:lpstr>원가계산서!Print_Titles</vt:lpstr>
      <vt:lpstr>일위대가목록!Print_Titles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우기원</dc:creator>
  <cp:lastModifiedBy>user</cp:lastModifiedBy>
  <cp:lastPrinted>2018-11-30T00:21:44Z</cp:lastPrinted>
  <dcterms:created xsi:type="dcterms:W3CDTF">2018-11-27T06:17:46Z</dcterms:created>
  <dcterms:modified xsi:type="dcterms:W3CDTF">2018-12-09T23:51:50Z</dcterms:modified>
</cp:coreProperties>
</file>